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hidePivotFieldList="1" autoCompressPictures="0"/>
  <mc:AlternateContent xmlns:mc="http://schemas.openxmlformats.org/markup-compatibility/2006">
    <mc:Choice Requires="x15">
      <x15ac:absPath xmlns:x15ac="http://schemas.microsoft.com/office/spreadsheetml/2010/11/ac" url="C:\Users\Michaela Boneva\TLC Dropbox\Michaela Boneva\mboneva@transportcenter.org’s files\"/>
    </mc:Choice>
  </mc:AlternateContent>
  <xr:revisionPtr revIDLastSave="0" documentId="8_{24096346-5110-4B64-9384-C9E33E4333C7}" xr6:coauthVersionLast="47" xr6:coauthVersionMax="47" xr10:uidLastSave="{00000000-0000-0000-0000-000000000000}"/>
  <bookViews>
    <workbookView xWindow="39810" yWindow="-990" windowWidth="38700" windowHeight="15285" tabRatio="624" activeTab="9" xr2:uid="{00000000-000D-0000-FFFF-FFFF00000000}"/>
  </bookViews>
  <sheets>
    <sheet name="Overview" sheetId="25" r:id="rId1"/>
    <sheet name="Topic &amp; Activities Lists" sheetId="26" state="hidden" r:id="rId2"/>
    <sheet name="Process List" sheetId="27" state="hidden" r:id="rId3"/>
    <sheet name="Planning" sheetId="31" r:id="rId4"/>
    <sheet name="Annual workplan" sheetId="33" r:id="rId5"/>
    <sheet name="Process" sheetId="29" r:id="rId6"/>
    <sheet name="Outcomes" sheetId="30" r:id="rId7"/>
    <sheet name="Financial Benefits" sheetId="23" r:id="rId8"/>
    <sheet name="Cost" sheetId="28" r:id="rId9"/>
    <sheet name="ROI" sheetId="15" r:id="rId10"/>
    <sheet name="Control" sheetId="21" state="hidden" r:id="rId11"/>
    <sheet name="Resources" sheetId="34" r:id="rId12"/>
  </sheets>
  <definedNames>
    <definedName name="Alcohol">'Topic &amp; Activities Lists'!$C$2:$C$3</definedName>
    <definedName name="AlcoholCampaign">'Process List'!$A$2:$A$3</definedName>
    <definedName name="AlcoholSubstance" localSheetId="2">'Process List'!$A$2:$A$3</definedName>
    <definedName name="AlcoholSubstance">'Topic &amp; Activities Lists'!$C$2:$C$3</definedName>
    <definedName name="AlcoholUse" localSheetId="2">'Process List'!$A$2:$A$3</definedName>
    <definedName name="AlcoholUse">'Topic &amp; Activities Lists'!$C$2:$C$3</definedName>
    <definedName name="B_Oneoff" localSheetId="4">'Financial Benefits'!#REF!</definedName>
    <definedName name="B_Oneoff">'Financial Benefits'!#REF!</definedName>
    <definedName name="B_Ongoing">'Financial Benefits'!$H$93</definedName>
    <definedName name="C_Oneoff" localSheetId="4">#REF!</definedName>
    <definedName name="C_Oneoff" localSheetId="8">Cost!$B$41</definedName>
    <definedName name="C_Oneoff">#REF!</definedName>
    <definedName name="C_Ongoing" localSheetId="4">#REF!</definedName>
    <definedName name="C_Ongoing" localSheetId="8">Cost!#REF!</definedName>
    <definedName name="C_Ongoing">#REF!</definedName>
    <definedName name="c_Title" localSheetId="4">'Annual workplan'!$B$5</definedName>
    <definedName name="c_Title" localSheetId="6">Outcomes!#REF!</definedName>
    <definedName name="c_Title" localSheetId="3">Planning!#REF!</definedName>
    <definedName name="c_Title" localSheetId="5">Process!#REF!</definedName>
    <definedName name="c_Title">Overview!$B$6</definedName>
    <definedName name="Campaign">'Process List'!$A$2:$A$9</definedName>
    <definedName name="Education">'Process List'!$B$2:$B$9</definedName>
    <definedName name="Fitness" localSheetId="2">'Process List'!$C$2:$C$28</definedName>
    <definedName name="Fitness">'Topic &amp; Activities Lists'!$E$2:$E$28</definedName>
    <definedName name="HealthTopics" localSheetId="2">'Process List'!#REF!</definedName>
    <definedName name="HealthTopics">'Topic &amp; Activities Lists'!$A$2:$A$15</definedName>
    <definedName name="Nutrition" localSheetId="2">'Process List'!$B$2:$B$9</definedName>
    <definedName name="Nutrition">'Topic &amp; Activities Lists'!$D$2:$D$9</definedName>
    <definedName name="_xlnm.Print_Area" localSheetId="9">ROI!$A$5:$G$29</definedName>
    <definedName name="Total_Benefit">'Financial Benefits'!$H$93</definedName>
    <definedName name="v_Discount">ROI!$B$26</definedName>
  </definedNames>
  <calcPr calcId="191029"/>
  <pivotCaches>
    <pivotCache cacheId="0" r:id="rId13"/>
    <pivotCache cacheId="1"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4" i="15" l="1"/>
  <c r="D24" i="15"/>
  <c r="E24" i="15"/>
  <c r="F24" i="15"/>
  <c r="C23" i="15"/>
  <c r="D23" i="15"/>
  <c r="E23" i="15"/>
  <c r="F23" i="15"/>
  <c r="B14" i="28" l="1"/>
  <c r="B23" i="28"/>
  <c r="B32" i="28"/>
  <c r="B41" i="28" l="1"/>
  <c r="B43" i="28"/>
  <c r="B47" i="28" s="1"/>
  <c r="B10" i="15" s="1"/>
  <c r="G78" i="30" l="1"/>
  <c r="H70" i="30"/>
  <c r="H71" i="30"/>
  <c r="H72" i="30"/>
  <c r="H69" i="30"/>
  <c r="H68" i="30"/>
  <c r="D72" i="30"/>
  <c r="D71" i="30"/>
  <c r="D70" i="30"/>
  <c r="D69" i="30"/>
  <c r="D68" i="30"/>
  <c r="H46" i="30"/>
  <c r="H47" i="30"/>
  <c r="H48" i="30"/>
  <c r="H49" i="30"/>
  <c r="H50" i="30"/>
  <c r="H51" i="30"/>
  <c r="H45" i="30"/>
  <c r="H57" i="30"/>
  <c r="H58" i="30"/>
  <c r="H59" i="30"/>
  <c r="H60" i="30"/>
  <c r="H61" i="30"/>
  <c r="H62" i="30"/>
  <c r="H63" i="30"/>
  <c r="H56" i="30"/>
  <c r="E34" i="23" l="1"/>
  <c r="G17" i="23"/>
  <c r="E17" i="23"/>
  <c r="F35" i="23"/>
  <c r="G35" i="23" s="1"/>
  <c r="D35" i="23"/>
  <c r="H35" i="23" s="1"/>
  <c r="H36" i="23" s="1"/>
  <c r="E89" i="23" s="1"/>
  <c r="G34" i="23"/>
  <c r="D34" i="23"/>
  <c r="H34" i="23" s="1"/>
  <c r="C29" i="23"/>
  <c r="B29" i="23"/>
  <c r="D28" i="23"/>
  <c r="D27" i="23"/>
  <c r="D26" i="23"/>
  <c r="D25" i="23"/>
  <c r="D24" i="23"/>
  <c r="D23" i="23"/>
  <c r="E88" i="23" l="1"/>
  <c r="D29" i="23"/>
  <c r="D88" i="23" s="1"/>
  <c r="D30" i="23" l="1"/>
  <c r="D89" i="23" s="1"/>
  <c r="F64" i="30"/>
  <c r="E64" i="30"/>
  <c r="C64" i="30"/>
  <c r="B64" i="30"/>
  <c r="F63" i="30"/>
  <c r="G63" i="30" s="1"/>
  <c r="C63" i="30"/>
  <c r="D63" i="30" s="1"/>
  <c r="F62" i="30"/>
  <c r="G62" i="30" s="1"/>
  <c r="C62" i="30"/>
  <c r="D62" i="30" s="1"/>
  <c r="F61" i="30"/>
  <c r="G61" i="30" s="1"/>
  <c r="C61" i="30"/>
  <c r="D61" i="30" s="1"/>
  <c r="F60" i="30"/>
  <c r="G60" i="30" s="1"/>
  <c r="C60" i="30"/>
  <c r="D60" i="30" s="1"/>
  <c r="F59" i="30"/>
  <c r="G59" i="30" s="1"/>
  <c r="C59" i="30"/>
  <c r="D59" i="30" s="1"/>
  <c r="F58" i="30"/>
  <c r="G58" i="30" s="1"/>
  <c r="C58" i="30"/>
  <c r="D58" i="30" s="1"/>
  <c r="G57" i="30"/>
  <c r="D57" i="30"/>
  <c r="G56" i="30"/>
  <c r="D56" i="30"/>
  <c r="H17" i="29"/>
  <c r="J17" i="29"/>
  <c r="G17" i="29"/>
  <c r="D17" i="29"/>
  <c r="H64" i="30" l="1"/>
  <c r="G64" i="30"/>
  <c r="I57" i="30"/>
  <c r="J57" i="30" s="1"/>
  <c r="D64" i="30"/>
  <c r="I64" i="30" s="1"/>
  <c r="J64" i="30" s="1"/>
  <c r="I58" i="30"/>
  <c r="J58" i="30" s="1"/>
  <c r="I60" i="30"/>
  <c r="J60" i="30" s="1"/>
  <c r="I62" i="30"/>
  <c r="J62" i="30" s="1"/>
  <c r="I56" i="30"/>
  <c r="J56" i="30" s="1"/>
  <c r="I59" i="30"/>
  <c r="J59" i="30" s="1"/>
  <c r="I61" i="30"/>
  <c r="J61" i="30" s="1"/>
  <c r="I63" i="30"/>
  <c r="J63" i="30" s="1"/>
  <c r="D13" i="15"/>
  <c r="D18" i="15" s="1"/>
  <c r="G31" i="29" l="1"/>
  <c r="G30" i="29"/>
  <c r="G29" i="29"/>
  <c r="G28" i="29"/>
  <c r="G27" i="29"/>
  <c r="G26" i="29"/>
  <c r="G25" i="29"/>
  <c r="G24" i="29"/>
  <c r="G23" i="29"/>
  <c r="G22" i="29"/>
  <c r="G21" i="29"/>
  <c r="G20" i="29"/>
  <c r="G19" i="29"/>
  <c r="G18" i="29"/>
  <c r="H18" i="29"/>
  <c r="H19" i="29"/>
  <c r="E54" i="23"/>
  <c r="E55" i="23" s="1"/>
  <c r="E56" i="23" s="1"/>
  <c r="E57" i="23" s="1"/>
  <c r="E58" i="23" s="1"/>
  <c r="F54" i="23"/>
  <c r="F55" i="23" s="1"/>
  <c r="F56" i="23" s="1"/>
  <c r="F57" i="23" s="1"/>
  <c r="F58" i="23" s="1"/>
  <c r="G54" i="23"/>
  <c r="G55" i="23" s="1"/>
  <c r="G56" i="23" s="1"/>
  <c r="G57" i="23" s="1"/>
  <c r="G58" i="23" s="1"/>
  <c r="D54" i="23"/>
  <c r="D55" i="23" s="1"/>
  <c r="B82" i="30"/>
  <c r="C82" i="30"/>
  <c r="C81" i="30"/>
  <c r="D81" i="30" s="1"/>
  <c r="C80" i="30"/>
  <c r="D80" i="30" s="1"/>
  <c r="C79" i="30"/>
  <c r="D79" i="30" s="1"/>
  <c r="D78" i="30"/>
  <c r="D33" i="30"/>
  <c r="G33" i="30"/>
  <c r="D32" i="30"/>
  <c r="D20" i="30"/>
  <c r="D19" i="29"/>
  <c r="D21" i="29"/>
  <c r="H20" i="29"/>
  <c r="D20" i="29"/>
  <c r="D22" i="29"/>
  <c r="D23" i="29"/>
  <c r="D24" i="29"/>
  <c r="D25" i="29"/>
  <c r="D26" i="29"/>
  <c r="D27" i="29"/>
  <c r="D28" i="29"/>
  <c r="D29" i="29"/>
  <c r="D30" i="29"/>
  <c r="D31" i="29"/>
  <c r="B12" i="23"/>
  <c r="C12" i="23"/>
  <c r="D18" i="23"/>
  <c r="H18" i="23" s="1"/>
  <c r="C88" i="23" s="1"/>
  <c r="D41" i="23"/>
  <c r="C42" i="23"/>
  <c r="D42" i="23" s="1"/>
  <c r="G41" i="23"/>
  <c r="F42" i="23"/>
  <c r="G42" i="23" s="1"/>
  <c r="H53" i="23"/>
  <c r="I53" i="23"/>
  <c r="H52" i="23"/>
  <c r="I52" i="23"/>
  <c r="D64" i="23"/>
  <c r="D65" i="23"/>
  <c r="D66" i="23"/>
  <c r="D67" i="23"/>
  <c r="D68" i="23"/>
  <c r="G64" i="23"/>
  <c r="G65" i="23"/>
  <c r="G66" i="23"/>
  <c r="H66" i="23" s="1"/>
  <c r="G67" i="23"/>
  <c r="G68" i="23"/>
  <c r="D83" i="23"/>
  <c r="G83" i="23"/>
  <c r="H82" i="23"/>
  <c r="H81" i="23"/>
  <c r="D75" i="23"/>
  <c r="G75" i="23"/>
  <c r="D74" i="23"/>
  <c r="G74" i="23"/>
  <c r="D17" i="23"/>
  <c r="H17" i="23" s="1"/>
  <c r="I78" i="30"/>
  <c r="J78" i="30" s="1"/>
  <c r="G77" i="30"/>
  <c r="D77" i="30"/>
  <c r="I77" i="30" s="1"/>
  <c r="J77" i="30" s="1"/>
  <c r="D7" i="23"/>
  <c r="D8" i="23"/>
  <c r="D9" i="23"/>
  <c r="D10" i="23"/>
  <c r="D11" i="23"/>
  <c r="F47" i="23"/>
  <c r="C47" i="23"/>
  <c r="F82" i="30"/>
  <c r="F81" i="30"/>
  <c r="G81" i="30" s="1"/>
  <c r="F80" i="30"/>
  <c r="G80" i="30" s="1"/>
  <c r="F79" i="30"/>
  <c r="G79" i="30" s="1"/>
  <c r="F73" i="30"/>
  <c r="F72" i="30"/>
  <c r="F71" i="30"/>
  <c r="F70" i="30"/>
  <c r="C73" i="30"/>
  <c r="F52" i="30"/>
  <c r="F51" i="30"/>
  <c r="F50" i="30"/>
  <c r="G50" i="30" s="1"/>
  <c r="F49" i="30"/>
  <c r="F48" i="30"/>
  <c r="F47" i="30"/>
  <c r="F46" i="30"/>
  <c r="G46" i="30" s="1"/>
  <c r="C52" i="30"/>
  <c r="C51" i="30"/>
  <c r="D51" i="30" s="1"/>
  <c r="C50" i="30"/>
  <c r="C49" i="30"/>
  <c r="D49" i="30" s="1"/>
  <c r="C48" i="30"/>
  <c r="C47" i="30"/>
  <c r="C46" i="30"/>
  <c r="F39" i="30"/>
  <c r="F38" i="30"/>
  <c r="G38" i="30" s="1"/>
  <c r="F37" i="30"/>
  <c r="G37" i="30" s="1"/>
  <c r="F36" i="30"/>
  <c r="G36" i="30" s="1"/>
  <c r="F35" i="30"/>
  <c r="G35" i="30" s="1"/>
  <c r="F34" i="30"/>
  <c r="G34" i="30" s="1"/>
  <c r="C39" i="30"/>
  <c r="C34" i="30"/>
  <c r="D34" i="30" s="1"/>
  <c r="C38" i="30"/>
  <c r="D38" i="30" s="1"/>
  <c r="C37" i="30"/>
  <c r="D37" i="30" s="1"/>
  <c r="C36" i="30"/>
  <c r="D36" i="30" s="1"/>
  <c r="C35" i="30"/>
  <c r="D35" i="30" s="1"/>
  <c r="F28" i="30"/>
  <c r="F21" i="30"/>
  <c r="F27" i="30"/>
  <c r="G27" i="30" s="1"/>
  <c r="F26" i="30"/>
  <c r="G26" i="30" s="1"/>
  <c r="F25" i="30"/>
  <c r="F24" i="30"/>
  <c r="G24" i="30" s="1"/>
  <c r="F23" i="30"/>
  <c r="G23" i="30" s="1"/>
  <c r="F22" i="30"/>
  <c r="G22" i="30" s="1"/>
  <c r="C28" i="30"/>
  <c r="C27" i="30"/>
  <c r="D27" i="30" s="1"/>
  <c r="C24" i="30"/>
  <c r="C26" i="30"/>
  <c r="D26" i="30" s="1"/>
  <c r="C25" i="30"/>
  <c r="D25" i="30" s="1"/>
  <c r="C23" i="30"/>
  <c r="D23" i="30" s="1"/>
  <c r="C22" i="30"/>
  <c r="C21" i="30"/>
  <c r="D21" i="30" s="1"/>
  <c r="G10" i="15"/>
  <c r="C12" i="15"/>
  <c r="C17" i="15" s="1"/>
  <c r="D12" i="15"/>
  <c r="D17" i="15" s="1"/>
  <c r="D21" i="15" s="1"/>
  <c r="E12" i="15"/>
  <c r="E17" i="15" s="1"/>
  <c r="E21" i="15" s="1"/>
  <c r="F12" i="15"/>
  <c r="F17" i="15" s="1"/>
  <c r="F21" i="15" s="1"/>
  <c r="C13" i="15"/>
  <c r="C18" i="15" s="1"/>
  <c r="E13" i="15"/>
  <c r="E18" i="15" s="1"/>
  <c r="F13" i="15"/>
  <c r="F18" i="15" s="1"/>
  <c r="C21" i="15"/>
  <c r="G9" i="30"/>
  <c r="D9" i="30"/>
  <c r="G7" i="30"/>
  <c r="D7" i="30"/>
  <c r="H7" i="30"/>
  <c r="B69" i="23"/>
  <c r="E69" i="23"/>
  <c r="H80" i="23"/>
  <c r="G63" i="23"/>
  <c r="D63" i="23"/>
  <c r="D40" i="23"/>
  <c r="G40" i="23"/>
  <c r="D6" i="23"/>
  <c r="E39" i="30"/>
  <c r="G39" i="30" s="1"/>
  <c r="B39" i="30"/>
  <c r="D39" i="30" s="1"/>
  <c r="H20" i="30"/>
  <c r="H21" i="30"/>
  <c r="H22" i="30"/>
  <c r="H23" i="30"/>
  <c r="H24" i="30"/>
  <c r="H25" i="30"/>
  <c r="H26" i="30"/>
  <c r="H27" i="30"/>
  <c r="E28" i="30"/>
  <c r="G28" i="30" s="1"/>
  <c r="B28" i="30"/>
  <c r="G20" i="30"/>
  <c r="G21" i="30"/>
  <c r="D22" i="30"/>
  <c r="D24" i="30"/>
  <c r="G25" i="30"/>
  <c r="G19" i="30"/>
  <c r="D19" i="30"/>
  <c r="H19" i="30"/>
  <c r="G32" i="30"/>
  <c r="I32" i="30" s="1"/>
  <c r="J32" i="30" s="1"/>
  <c r="H39" i="30"/>
  <c r="H38" i="30"/>
  <c r="E52" i="30"/>
  <c r="B52" i="30"/>
  <c r="D52" i="30" s="1"/>
  <c r="G51" i="30"/>
  <c r="I51" i="30" s="1"/>
  <c r="J51" i="30" s="1"/>
  <c r="G47" i="30"/>
  <c r="D47" i="30"/>
  <c r="G49" i="30"/>
  <c r="G48" i="30"/>
  <c r="G45" i="30"/>
  <c r="G44" i="30"/>
  <c r="I44" i="30" s="1"/>
  <c r="J44" i="30" s="1"/>
  <c r="D45" i="30"/>
  <c r="D46" i="30"/>
  <c r="I46" i="30" s="1"/>
  <c r="J46" i="30" s="1"/>
  <c r="D48" i="30"/>
  <c r="D50" i="30"/>
  <c r="D44" i="30"/>
  <c r="G68" i="30"/>
  <c r="I68" i="30" s="1"/>
  <c r="G69" i="30"/>
  <c r="I69" i="30" s="1"/>
  <c r="J69" i="30" s="1"/>
  <c r="G70" i="30"/>
  <c r="I70" i="30" s="1"/>
  <c r="J70" i="30" s="1"/>
  <c r="G71" i="30"/>
  <c r="I71" i="30" s="1"/>
  <c r="G72" i="30"/>
  <c r="B73" i="30"/>
  <c r="D73" i="30" s="1"/>
  <c r="E73" i="30"/>
  <c r="E82" i="30"/>
  <c r="H78" i="30"/>
  <c r="H79" i="30"/>
  <c r="H80" i="30"/>
  <c r="H81" i="30"/>
  <c r="H77" i="30"/>
  <c r="I45" i="30"/>
  <c r="J45" i="30" s="1"/>
  <c r="I48" i="30"/>
  <c r="J48" i="30" s="1"/>
  <c r="I49" i="30"/>
  <c r="J49" i="30" s="1"/>
  <c r="I50" i="30"/>
  <c r="J50" i="30" s="1"/>
  <c r="H44" i="30"/>
  <c r="G8" i="30"/>
  <c r="G10" i="30"/>
  <c r="I10" i="30" s="1"/>
  <c r="J10" i="30" s="1"/>
  <c r="G11" i="30"/>
  <c r="G12" i="30"/>
  <c r="G13" i="30"/>
  <c r="G14" i="30"/>
  <c r="G15" i="30"/>
  <c r="I15" i="30" s="1"/>
  <c r="J15" i="30" s="1"/>
  <c r="G6" i="30"/>
  <c r="D8" i="30"/>
  <c r="I8" i="30" s="1"/>
  <c r="J8" i="30" s="1"/>
  <c r="D10" i="30"/>
  <c r="D11" i="30"/>
  <c r="D12" i="30"/>
  <c r="D13" i="30"/>
  <c r="D14" i="30"/>
  <c r="D15" i="30"/>
  <c r="D6" i="30"/>
  <c r="J19" i="29"/>
  <c r="J20" i="29"/>
  <c r="J21" i="29"/>
  <c r="J22" i="29"/>
  <c r="J23" i="29"/>
  <c r="J24" i="29"/>
  <c r="J25" i="29"/>
  <c r="J26" i="29"/>
  <c r="J27" i="29"/>
  <c r="J28" i="29"/>
  <c r="J29" i="29"/>
  <c r="J30" i="29"/>
  <c r="J31" i="29"/>
  <c r="J18" i="29"/>
  <c r="F18" i="23"/>
  <c r="G18" i="23" s="1"/>
  <c r="I6" i="30"/>
  <c r="J6" i="30" s="1"/>
  <c r="I14" i="30"/>
  <c r="J14" i="30" s="1"/>
  <c r="I12" i="30"/>
  <c r="J12" i="30" s="1"/>
  <c r="H21" i="29"/>
  <c r="H22" i="29"/>
  <c r="H23" i="29"/>
  <c r="H24" i="29"/>
  <c r="H25" i="29"/>
  <c r="H26" i="29"/>
  <c r="H27" i="29"/>
  <c r="H28" i="29"/>
  <c r="H29" i="29"/>
  <c r="H30" i="29"/>
  <c r="H31" i="29"/>
  <c r="D18" i="29"/>
  <c r="H8" i="30"/>
  <c r="H33" i="30"/>
  <c r="H34" i="30"/>
  <c r="H35" i="30"/>
  <c r="H36" i="30"/>
  <c r="H37" i="30"/>
  <c r="B58" i="23"/>
  <c r="E47" i="23"/>
  <c r="B47" i="23"/>
  <c r="C58" i="23"/>
  <c r="H6" i="30"/>
  <c r="H9" i="30"/>
  <c r="H10" i="30"/>
  <c r="H11" i="30"/>
  <c r="H12" i="30"/>
  <c r="H13" i="30"/>
  <c r="H14" i="30"/>
  <c r="H15" i="30"/>
  <c r="H32" i="30"/>
  <c r="G52" i="30" l="1"/>
  <c r="H52" i="30"/>
  <c r="G73" i="30"/>
  <c r="I73" i="30" s="1"/>
  <c r="H73" i="30"/>
  <c r="I72" i="30"/>
  <c r="J72" i="30" s="1"/>
  <c r="G82" i="30"/>
  <c r="D40" i="30"/>
  <c r="I54" i="23"/>
  <c r="H83" i="23"/>
  <c r="J88" i="23" s="1"/>
  <c r="H68" i="23"/>
  <c r="H54" i="23"/>
  <c r="J54" i="23" s="1"/>
  <c r="D12" i="23"/>
  <c r="B88" i="23" s="1"/>
  <c r="H40" i="23"/>
  <c r="J53" i="23"/>
  <c r="I20" i="30"/>
  <c r="J20" i="30" s="1"/>
  <c r="I25" i="30"/>
  <c r="J25" i="30" s="1"/>
  <c r="D28" i="30"/>
  <c r="I28" i="30" s="1"/>
  <c r="J28" i="30" s="1"/>
  <c r="I9" i="30"/>
  <c r="J9" i="30" s="1"/>
  <c r="H74" i="23"/>
  <c r="I33" i="30"/>
  <c r="J33" i="30" s="1"/>
  <c r="H28" i="30"/>
  <c r="H40" i="30"/>
  <c r="D82" i="30"/>
  <c r="I82" i="30" s="1"/>
  <c r="J82" i="30" s="1"/>
  <c r="H82" i="30"/>
  <c r="J68" i="30"/>
  <c r="I19" i="30"/>
  <c r="J19" i="30" s="1"/>
  <c r="H19" i="23"/>
  <c r="C89" i="23" s="1"/>
  <c r="H67" i="23"/>
  <c r="H65" i="23"/>
  <c r="J52" i="23"/>
  <c r="F43" i="23"/>
  <c r="H84" i="23"/>
  <c r="J89" i="23" s="1"/>
  <c r="H63" i="23"/>
  <c r="H75" i="23"/>
  <c r="C43" i="23"/>
  <c r="I47" i="30"/>
  <c r="J47" i="30" s="1"/>
  <c r="I52" i="30"/>
  <c r="J52" i="30" s="1"/>
  <c r="I7" i="30"/>
  <c r="J7" i="30" s="1"/>
  <c r="I21" i="30"/>
  <c r="J21" i="30" s="1"/>
  <c r="I23" i="30"/>
  <c r="J23" i="30" s="1"/>
  <c r="I27" i="30"/>
  <c r="J27" i="30" s="1"/>
  <c r="I22" i="30"/>
  <c r="J22" i="30" s="1"/>
  <c r="I24" i="30"/>
  <c r="J24" i="30" s="1"/>
  <c r="I26" i="30"/>
  <c r="J26" i="30" s="1"/>
  <c r="I13" i="30"/>
  <c r="J13" i="30" s="1"/>
  <c r="I11" i="30"/>
  <c r="J11" i="30" s="1"/>
  <c r="I81" i="30"/>
  <c r="J81" i="30" s="1"/>
  <c r="I79" i="30"/>
  <c r="J79" i="30" s="1"/>
  <c r="J71" i="30"/>
  <c r="I80" i="30"/>
  <c r="J80" i="30" s="1"/>
  <c r="J73" i="30"/>
  <c r="G69" i="23"/>
  <c r="D69" i="23"/>
  <c r="H42" i="23"/>
  <c r="H64" i="23"/>
  <c r="H41" i="23"/>
  <c r="I39" i="30"/>
  <c r="J39" i="30" s="1"/>
  <c r="I34" i="30"/>
  <c r="J34" i="30" s="1"/>
  <c r="I35" i="30"/>
  <c r="J35" i="30" s="1"/>
  <c r="I36" i="30"/>
  <c r="J36" i="30" s="1"/>
  <c r="I37" i="30"/>
  <c r="J37" i="30" s="1"/>
  <c r="I38" i="30"/>
  <c r="J38" i="30" s="1"/>
  <c r="D56" i="23"/>
  <c r="H55" i="23"/>
  <c r="I55" i="23"/>
  <c r="J40" i="30" l="1"/>
  <c r="J41" i="30" s="1"/>
  <c r="H69" i="23"/>
  <c r="H88" i="23" s="1"/>
  <c r="D13" i="23"/>
  <c r="B89" i="23" s="1"/>
  <c r="H76" i="23"/>
  <c r="I89" i="23" s="1"/>
  <c r="I88" i="23"/>
  <c r="G43" i="23"/>
  <c r="F44" i="23"/>
  <c r="C44" i="23"/>
  <c r="D43" i="23"/>
  <c r="H70" i="23"/>
  <c r="H89" i="23" s="1"/>
  <c r="J55" i="23"/>
  <c r="D57" i="23"/>
  <c r="H56" i="23"/>
  <c r="I56" i="23"/>
  <c r="G44" i="23" l="1"/>
  <c r="F45" i="23"/>
  <c r="H43" i="23"/>
  <c r="C45" i="23"/>
  <c r="D44" i="23"/>
  <c r="H44" i="23" s="1"/>
  <c r="J56" i="23"/>
  <c r="D58" i="23"/>
  <c r="H57" i="23"/>
  <c r="H58" i="23" s="1"/>
  <c r="I57" i="23"/>
  <c r="I58" i="23" s="1"/>
  <c r="G45" i="23" l="1"/>
  <c r="F46" i="23"/>
  <c r="G46" i="23" s="1"/>
  <c r="C46" i="23"/>
  <c r="D46" i="23" s="1"/>
  <c r="D45" i="23"/>
  <c r="J58" i="23"/>
  <c r="J57" i="23"/>
  <c r="H46" i="23" l="1"/>
  <c r="G47" i="23"/>
  <c r="G88" i="23"/>
  <c r="D47" i="23"/>
  <c r="H45" i="23"/>
  <c r="J59" i="23"/>
  <c r="H47" i="23" l="1"/>
  <c r="G89" i="23"/>
  <c r="H48" i="23" l="1"/>
  <c r="F88" i="23"/>
  <c r="H91" i="23"/>
  <c r="B7" i="15" s="1"/>
  <c r="G7" i="15" s="1"/>
  <c r="G23" i="15" s="1"/>
  <c r="B12" i="15" l="1"/>
  <c r="B23" i="15"/>
  <c r="F89" i="23"/>
  <c r="H93" i="23"/>
  <c r="B8" i="15" s="1"/>
  <c r="G12" i="15"/>
  <c r="G17" i="15" s="1"/>
  <c r="B24" i="15" l="1"/>
  <c r="G8" i="15"/>
  <c r="G24" i="15" s="1"/>
  <c r="B13" i="15"/>
  <c r="B17" i="15"/>
  <c r="B21" i="15" s="1"/>
  <c r="B28" i="15"/>
  <c r="B18" i="15" l="1"/>
  <c r="G13" i="15"/>
  <c r="G18" i="15" s="1"/>
  <c r="B2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xwang</author>
    <author>Xinge Wang</author>
  </authors>
  <commentList>
    <comment ref="A20" authorId="0" shapeId="0" xr:uid="{00000000-0006-0000-0000-000001000000}">
      <text>
        <r>
          <rPr>
            <b/>
            <sz val="9"/>
            <color indexed="81"/>
            <rFont val="Tahoma"/>
            <family val="2"/>
          </rPr>
          <t>Note:</t>
        </r>
        <r>
          <rPr>
            <sz val="9"/>
            <color indexed="81"/>
            <rFont val="Tahoma"/>
            <family val="2"/>
          </rPr>
          <t xml:space="preserve">
e.g. improved health status, lower at-risk percentage, improved physical activities</t>
        </r>
      </text>
    </comment>
    <comment ref="A22" authorId="0" shapeId="0" xr:uid="{00000000-0006-0000-0000-000002000000}">
      <text>
        <r>
          <rPr>
            <b/>
            <sz val="9"/>
            <color indexed="81"/>
            <rFont val="Tahoma"/>
            <family val="2"/>
          </rPr>
          <t>Note:</t>
        </r>
        <r>
          <rPr>
            <sz val="9"/>
            <color indexed="81"/>
            <rFont val="Tahoma"/>
            <family val="2"/>
          </rPr>
          <t xml:space="preserve">
e.g. improved worker safety, better health environment (exercise facilities, food options, etc.), improved operator assault policies</t>
        </r>
      </text>
    </comment>
    <comment ref="A24" authorId="1" shapeId="0" xr:uid="{00000000-0006-0000-0000-000003000000}">
      <text>
        <r>
          <rPr>
            <b/>
            <sz val="8"/>
            <color indexed="81"/>
            <rFont val="Tahoma"/>
            <family val="2"/>
          </rPr>
          <t xml:space="preserve">Note:
e.g. reduction in health care premium costs, reduction in absenteeism.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Xinge Wang</author>
  </authors>
  <commentList>
    <comment ref="D16" authorId="0" shapeId="0" xr:uid="{00000000-0006-0000-0500-000001000000}">
      <text>
        <r>
          <rPr>
            <b/>
            <sz val="8"/>
            <color indexed="81"/>
            <rFont val="Tahoma"/>
            <family val="2"/>
          </rPr>
          <t xml:space="preserve">Note:
</t>
        </r>
        <r>
          <rPr>
            <sz val="8"/>
            <color indexed="81"/>
            <rFont val="Tahoma"/>
            <family val="2"/>
          </rPr>
          <t>Percent of eligible employees participating</t>
        </r>
        <r>
          <rPr>
            <b/>
            <sz val="8"/>
            <color indexed="81"/>
            <rFont val="Tahoma"/>
            <family val="2"/>
          </rPr>
          <t xml:space="preserve">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Xinge Wang</author>
  </authors>
  <commentList>
    <comment ref="B18" authorId="0" shapeId="0" xr:uid="{00000000-0006-0000-0600-000001000000}">
      <text>
        <r>
          <rPr>
            <b/>
            <sz val="8"/>
            <color indexed="81"/>
            <rFont val="Tahoma"/>
            <family val="2"/>
          </rPr>
          <t>Note:
Number of visits</t>
        </r>
        <r>
          <rPr>
            <sz val="8"/>
            <color indexed="81"/>
            <rFont val="Tahoma"/>
            <family val="2"/>
          </rPr>
          <t xml:space="preserve">
</t>
        </r>
      </text>
    </comment>
    <comment ref="A76" authorId="0" shapeId="0" xr:uid="{00000000-0006-0000-0600-000002000000}">
      <text>
        <r>
          <rPr>
            <b/>
            <sz val="8"/>
            <color indexed="81"/>
            <rFont val="Tahoma"/>
            <family val="2"/>
          </rPr>
          <t>Note:</t>
        </r>
        <r>
          <rPr>
            <sz val="8"/>
            <color indexed="81"/>
            <rFont val="Tahoma"/>
            <family val="2"/>
          </rPr>
          <t xml:space="preserve">
Obtained from employee exit surveys or interviews.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Xinge Wang</author>
  </authors>
  <commentList>
    <comment ref="C16" authorId="0" shapeId="0" xr:uid="{00000000-0006-0000-0700-000001000000}">
      <text>
        <r>
          <rPr>
            <b/>
            <sz val="8"/>
            <color indexed="81"/>
            <rFont val="Tahoma"/>
            <family val="2"/>
          </rPr>
          <t xml:space="preserve">Note:
</t>
        </r>
        <r>
          <rPr>
            <sz val="8"/>
            <color indexed="81"/>
            <rFont val="Tahoma"/>
            <family val="2"/>
          </rPr>
          <t>Use a national/state/system health care premium change rate or calculate the historic trend using data from your own agency.</t>
        </r>
      </text>
    </comment>
    <comment ref="C33" authorId="0" shapeId="0" xr:uid="{00000000-0006-0000-0700-000002000000}">
      <text>
        <r>
          <rPr>
            <b/>
            <sz val="8"/>
            <color indexed="81"/>
            <rFont val="Tahoma"/>
            <family val="2"/>
          </rPr>
          <t xml:space="preserve">Note:
</t>
        </r>
        <r>
          <rPr>
            <sz val="8"/>
            <color indexed="81"/>
            <rFont val="Tahoma"/>
            <family val="2"/>
          </rPr>
          <t>Use a state/group workers' comp premium change rate or calculate the historic trend using data from your own agency.</t>
        </r>
      </text>
    </comment>
    <comment ref="A39" authorId="0" shapeId="0" xr:uid="{00000000-0006-0000-0700-000003000000}">
      <text>
        <r>
          <rPr>
            <b/>
            <sz val="8"/>
            <color indexed="81"/>
            <rFont val="Tahoma"/>
            <family val="2"/>
          </rPr>
          <t xml:space="preserve">Note: Examples of lost time categories are sick leave, FMLA, short-term disability, long-term disability, occupational injuries/illnesses, and personal leave. </t>
        </r>
        <r>
          <rPr>
            <sz val="8"/>
            <color indexed="81"/>
            <rFont val="Tahoma"/>
            <family val="2"/>
          </rPr>
          <t xml:space="preserve">
</t>
        </r>
      </text>
    </comment>
    <comment ref="D51" authorId="0" shapeId="0" xr:uid="{00000000-0006-0000-0700-000004000000}">
      <text>
        <r>
          <rPr>
            <b/>
            <sz val="8"/>
            <color indexed="81"/>
            <rFont val="Tahoma"/>
            <family val="2"/>
          </rPr>
          <t>Note:</t>
        </r>
        <r>
          <rPr>
            <sz val="8"/>
            <color indexed="81"/>
            <rFont val="Tahoma"/>
            <family val="2"/>
          </rPr>
          <t xml:space="preserve">
Staff time for processing separation</t>
        </r>
      </text>
    </comment>
    <comment ref="B73" authorId="0" shapeId="0" xr:uid="{00000000-0006-0000-0700-000005000000}">
      <text>
        <r>
          <rPr>
            <sz val="8"/>
            <color indexed="81"/>
            <rFont val="Tahoma"/>
            <family val="2"/>
          </rPr>
          <t xml:space="preserve">Note: See instructions on the right. 
</t>
        </r>
      </text>
    </comment>
    <comment ref="E73" authorId="0" shapeId="0" xr:uid="{00000000-0006-0000-0700-000006000000}">
      <text>
        <r>
          <rPr>
            <sz val="8"/>
            <color indexed="81"/>
            <rFont val="Tahoma"/>
            <family val="2"/>
          </rPr>
          <t xml:space="preserve">Note: See instructions on the right. 
</t>
        </r>
      </text>
    </comment>
  </commentList>
</comments>
</file>

<file path=xl/sharedStrings.xml><?xml version="1.0" encoding="utf-8"?>
<sst xmlns="http://schemas.openxmlformats.org/spreadsheetml/2006/main" count="658" uniqueCount="473">
  <si>
    <t>Year 1</t>
  </si>
  <si>
    <t>Year 2</t>
  </si>
  <si>
    <t>Year 3</t>
  </si>
  <si>
    <t>Year 4</t>
  </si>
  <si>
    <t>Year 5</t>
  </si>
  <si>
    <t>Total</t>
  </si>
  <si>
    <t>Control Sheet</t>
  </si>
  <si>
    <t xml:space="preserve">Spreadsheet Created By: </t>
  </si>
  <si>
    <t>Kay Farmah</t>
  </si>
  <si>
    <t>Rosanna Hunt</t>
  </si>
  <si>
    <t>Rachel Cox</t>
  </si>
  <si>
    <t>Date:</t>
  </si>
  <si>
    <t xml:space="preserve">Spreadsheet Further Developed and Modified By: </t>
  </si>
  <si>
    <t>Mike Davidge</t>
  </si>
  <si>
    <t>Type in the name of project here</t>
  </si>
  <si>
    <t>Kay Farmah/Mike Davidge/Matt Tite</t>
  </si>
  <si>
    <t>Description</t>
  </si>
  <si>
    <t>A summary table showing the potential or actual return on the investment you made.</t>
  </si>
  <si>
    <t>First test version</t>
  </si>
  <si>
    <t>Spreadsheet finalised for NHS Institute website</t>
  </si>
  <si>
    <t>Created Excel 2003 version and hide control sh</t>
  </si>
  <si>
    <t>v1r</t>
  </si>
  <si>
    <t>v2r</t>
  </si>
  <si>
    <t>Correct Bugs in Benefits sheet</t>
  </si>
  <si>
    <t>v3r</t>
  </si>
  <si>
    <t>Correct Cost sum bug in Dividend sheet</t>
  </si>
  <si>
    <t>Correct other bugs</t>
  </si>
  <si>
    <t>v4r</t>
  </si>
  <si>
    <t>Formula in Cost!E19, formatting, limitations, remove cumulatve dividend line</t>
  </si>
  <si>
    <t>ROI</t>
  </si>
  <si>
    <t>Nutrition</t>
  </si>
  <si>
    <t>Mental Health</t>
  </si>
  <si>
    <t>Select the process evaluation measures you are tracking:</t>
  </si>
  <si>
    <t>Select the expected program outcomes:</t>
  </si>
  <si>
    <t>Health Topics</t>
  </si>
  <si>
    <t>30 days fitness training at no charge to employee</t>
  </si>
  <si>
    <t>bike loan program</t>
  </si>
  <si>
    <t>bike program for Diabetes "Bike for the Cure" promoted by management.</t>
  </si>
  <si>
    <t>Chiropractor, mandatory training from</t>
  </si>
  <si>
    <t>counseling from Kinesiology intern</t>
  </si>
  <si>
    <t>exercise classes such group stretching, core strengthening or boot camp activities</t>
  </si>
  <si>
    <t>exercise incentive contest</t>
  </si>
  <si>
    <t>fitness classes</t>
  </si>
  <si>
    <t xml:space="preserve">fitness facility at locations, 24 hour </t>
  </si>
  <si>
    <t>Functional capacity examination for hiring</t>
  </si>
  <si>
    <t>gym membership discounts</t>
  </si>
  <si>
    <t>Health Fitness Specialist consultations for customized and individualized employee exercise programs which target personal lifestyle behaviors and risk factors</t>
  </si>
  <si>
    <t>Human Performance Evaluations are developed by the wellness team for pre hire testing and fit for duty testing</t>
  </si>
  <si>
    <t>Human Performance Evaluations prep</t>
  </si>
  <si>
    <t>Intramural sport activitiess</t>
  </si>
  <si>
    <t>non-monitored exercise equipment</t>
  </si>
  <si>
    <t>offsite sports activities</t>
  </si>
  <si>
    <t>participation in local Walk/Run Events</t>
  </si>
  <si>
    <t>personal trainer in employee fitness center</t>
  </si>
  <si>
    <t>physical therapist mandatory training on ergonomics</t>
  </si>
  <si>
    <t>Recreation programs</t>
  </si>
  <si>
    <t>stretching and micro breaks during shift</t>
  </si>
  <si>
    <t>supportive walking program</t>
  </si>
  <si>
    <t>walking at work competition</t>
  </si>
  <si>
    <t>walking challenges</t>
  </si>
  <si>
    <t>walking clubs throughout the agency</t>
  </si>
  <si>
    <t>yoga</t>
  </si>
  <si>
    <t>Physical Activity (Fitness)</t>
  </si>
  <si>
    <t>30 days Nutrition training at no charge to employee.</t>
  </si>
  <si>
    <t>fresh fruit and vegetable market</t>
  </si>
  <si>
    <t>healthy cafeteria and vending programs,</t>
  </si>
  <si>
    <t>Incentive contests addressing healthy eating</t>
  </si>
  <si>
    <t>nutritionist onsite</t>
  </si>
  <si>
    <t>subsidized access to healthier food</t>
  </si>
  <si>
    <t>Vendor selection – The health promotion program works with vending machine supplier to maintain a percentage of healthy beverages, snacks and foods are in the machines.</t>
  </si>
  <si>
    <t>organic food display</t>
  </si>
  <si>
    <t>Drug and alcohol education programs</t>
  </si>
  <si>
    <t>Campaign</t>
  </si>
  <si>
    <t>Education</t>
  </si>
  <si>
    <t>Number of Employees Reached</t>
  </si>
  <si>
    <t>Number of Brochure/Materials Distributed</t>
  </si>
  <si>
    <t>Number of Classes Offered</t>
  </si>
  <si>
    <t>Alcohol</t>
  </si>
  <si>
    <t>Cost per Participant</t>
  </si>
  <si>
    <t># of Participants</t>
  </si>
  <si>
    <t>Fitness/Exercise</t>
  </si>
  <si>
    <t>Smoking/Tobacco Cessation</t>
  </si>
  <si>
    <t>Ergonomics</t>
  </si>
  <si>
    <t>Disease Management &amp; Prevention</t>
  </si>
  <si>
    <t>Medical Self-care &amp; Medication Management</t>
  </si>
  <si>
    <t>Health and Wellness</t>
  </si>
  <si>
    <t>Financial Health</t>
  </si>
  <si>
    <t>Infectious Disease Control</t>
  </si>
  <si>
    <t>Stress Management</t>
  </si>
  <si>
    <t>Weight Management</t>
  </si>
  <si>
    <t>Threat Assessment &amp; Management/Violence Prevention</t>
  </si>
  <si>
    <t>Safety</t>
  </si>
  <si>
    <t xml:space="preserve">Select your program target: </t>
  </si>
  <si>
    <t xml:space="preserve">Select the type of activity or intervention you are implementing: </t>
  </si>
  <si>
    <t xml:space="preserve">$ Cost </t>
  </si>
  <si>
    <t>Facilities Cost (Lease, utilities, maintenance, etc.)</t>
  </si>
  <si>
    <t>Participant Wages and Benefits (while participating on the job)</t>
  </si>
  <si>
    <t>Materials Cost (Printing, DVDs, etc.)</t>
  </si>
  <si>
    <t>Payments to Vendors</t>
  </si>
  <si>
    <t>HRAs/Screenings</t>
  </si>
  <si>
    <t>Total Program Costs</t>
  </si>
  <si>
    <t>Program Incentives</t>
  </si>
  <si>
    <t>Cash Incentives</t>
  </si>
  <si>
    <t>Total Program Incentives</t>
  </si>
  <si>
    <t>Activity</t>
  </si>
  <si>
    <t>Eligible Employees</t>
  </si>
  <si>
    <t># of Participants Reaching Goal</t>
  </si>
  <si>
    <t>% of Eligible Employees Reaching Goal</t>
  </si>
  <si>
    <t>Health Care Claims</t>
  </si>
  <si>
    <t>Occupational Injuries</t>
  </si>
  <si>
    <t>Sick Leave</t>
  </si>
  <si>
    <t>Presenteeism</t>
  </si>
  <si>
    <t>Exit Reason</t>
  </si>
  <si>
    <t>Total Costs - Before</t>
  </si>
  <si>
    <t>Total Costs - After</t>
  </si>
  <si>
    <t>Accidents</t>
  </si>
  <si>
    <t>Date Completed</t>
  </si>
  <si>
    <t>Type of Lost Time</t>
  </si>
  <si>
    <t>FMLA</t>
  </si>
  <si>
    <t>Short-term Disability</t>
  </si>
  <si>
    <t>Long-term Disability</t>
  </si>
  <si>
    <t>Occupational Injuries/Illnesses</t>
  </si>
  <si>
    <t xml:space="preserve">Personal Leave </t>
  </si>
  <si>
    <t>Number of Claims - Before</t>
  </si>
  <si>
    <t>Number of Claims - After</t>
  </si>
  <si>
    <t>Health Issues</t>
  </si>
  <si>
    <t>Wellness Committee Member Wages &amp; Benefits (for committee activities)</t>
  </si>
  <si>
    <t>Contractor/Consultant/Trainer Time</t>
  </si>
  <si>
    <t>Equipment Cost (Fitness equipment, biometric devices, etc.)</t>
  </si>
  <si>
    <t>Supplies</t>
  </si>
  <si>
    <t>Program Staff Wages and Benefits</t>
  </si>
  <si>
    <t>Other Staff Costs (e.g. scheduling, IT, HR, etc.)</t>
  </si>
  <si>
    <t>Other Activity Costs</t>
  </si>
  <si>
    <t xml:space="preserve">Prizes </t>
  </si>
  <si>
    <t>Membership Subsidies</t>
  </si>
  <si>
    <t>Cumulative</t>
  </si>
  <si>
    <t>Average Daily Wages &amp; Benefits</t>
  </si>
  <si>
    <t>Average Hiring Cost</t>
  </si>
  <si>
    <t>Average Vacancy Cost</t>
  </si>
  <si>
    <t>Average Training Cost</t>
  </si>
  <si>
    <t>Average Separation Cost</t>
  </si>
  <si>
    <t>Type of Accident</t>
  </si>
  <si>
    <t>Type of Injury</t>
  </si>
  <si>
    <t>Average Cost per Accident</t>
  </si>
  <si>
    <t xml:space="preserve">Program Year: </t>
  </si>
  <si>
    <t>Subtotal</t>
  </si>
  <si>
    <t>Savings from Program</t>
  </si>
  <si>
    <t>Discount Factor</t>
  </si>
  <si>
    <t>Exercise</t>
  </si>
  <si>
    <t>Total Payments to Vendors</t>
  </si>
  <si>
    <t>Number of Exits - Before</t>
  </si>
  <si>
    <t>Annual Days Lost - Before</t>
  </si>
  <si>
    <t>Annual Days Lost - After</t>
  </si>
  <si>
    <t xml:space="preserve">Mission Statement: </t>
  </si>
  <si>
    <t>Program Name:</t>
  </si>
  <si>
    <t># - Before</t>
  </si>
  <si>
    <t># - After</t>
  </si>
  <si>
    <t>Goal</t>
  </si>
  <si>
    <t>Travel</t>
  </si>
  <si>
    <t>% of Savings Attributable to Program</t>
  </si>
  <si>
    <t>Programming</t>
  </si>
  <si>
    <t>Activity 1</t>
  </si>
  <si>
    <t>Activity 2</t>
  </si>
  <si>
    <t>Activity 3</t>
  </si>
  <si>
    <t>Goal 1</t>
  </si>
  <si>
    <t>Goal 2</t>
  </si>
  <si>
    <t>Goal 3</t>
  </si>
  <si>
    <t xml:space="preserve">Sample: </t>
  </si>
  <si>
    <t>Participation &amp; Reach</t>
  </si>
  <si>
    <t>Reach %</t>
  </si>
  <si>
    <t>Status</t>
  </si>
  <si>
    <t>Timeframe</t>
  </si>
  <si>
    <t>Lead</t>
  </si>
  <si>
    <t>Support</t>
  </si>
  <si>
    <t>Target Completion</t>
  </si>
  <si>
    <t>Cost</t>
  </si>
  <si>
    <t>Completed</t>
  </si>
  <si>
    <t>Objective:</t>
  </si>
  <si>
    <t>To provide fun non fee based challenges that foster positive competition among the members</t>
  </si>
  <si>
    <t>Push Up Challenge</t>
  </si>
  <si>
    <t>Sit Up Challenge</t>
  </si>
  <si>
    <t>Hula Hoop Challenge</t>
  </si>
  <si>
    <t>Jump rope Challenge</t>
  </si>
  <si>
    <t>To offer various clinics designed to provide basic knowledge of weight management tools and techniques</t>
  </si>
  <si>
    <t>Programming:</t>
  </si>
  <si>
    <t>Caloric Calculations</t>
  </si>
  <si>
    <t>The Fat in our Food</t>
  </si>
  <si>
    <t>Portion Size</t>
  </si>
  <si>
    <t>Sugar in our Drinks</t>
  </si>
  <si>
    <t>Quarterly Meetings</t>
  </si>
  <si>
    <t>Quarterly Challenges</t>
  </si>
  <si>
    <t>Focus Information/Seminars/Clinics</t>
  </si>
  <si>
    <t>Trainings/Discussion Groups</t>
  </si>
  <si>
    <t>Lunch and Learn provided by Healthcare providers, offered throughout the year</t>
  </si>
  <si>
    <t>Nutritionist</t>
  </si>
  <si>
    <t>Absenteeism/Lost Time</t>
  </si>
  <si>
    <t xml:space="preserve">Health Care Claim Costs </t>
  </si>
  <si>
    <t xml:space="preserve">Health Care Premium Costs </t>
  </si>
  <si>
    <t>Turnover Costs</t>
  </si>
  <si>
    <t>Accident Costs</t>
  </si>
  <si>
    <t>Absenteeism/Lost Time Costs</t>
  </si>
  <si>
    <t>Locations</t>
  </si>
  <si>
    <t>Weekly walking group</t>
  </si>
  <si>
    <t>Family exercise passes</t>
  </si>
  <si>
    <t>Contract outside health center for family pass</t>
  </si>
  <si>
    <t>Planning</t>
  </si>
  <si>
    <t>Jan-Dec</t>
  </si>
  <si>
    <t>Nov-Mar</t>
  </si>
  <si>
    <t>April-Oct</t>
  </si>
  <si>
    <t>Lunchtime exercise class</t>
  </si>
  <si>
    <t>Prepare for walking clubs</t>
  </si>
  <si>
    <t>Committee</t>
  </si>
  <si>
    <t>Base exercise workshops</t>
  </si>
  <si>
    <t>Provide hoops, bands and weights for on-base activity</t>
  </si>
  <si>
    <t>Purchasing</t>
  </si>
  <si>
    <t>Trainer</t>
  </si>
  <si>
    <t xml:space="preserve">Enter your list of benefits here and calculate the potential or actual financial value of those benefits.  </t>
  </si>
  <si>
    <t>Identify safe, attractive walking area around each base</t>
  </si>
  <si>
    <t>Identify safe, attractive walking area at each base</t>
  </si>
  <si>
    <t>Input your program costs.</t>
  </si>
  <si>
    <t>Adapt the sample worksheet to your goals and objectives to produce a snapshot of your annual timeline.</t>
  </si>
  <si>
    <t xml:space="preserve">Track your program process measures.  </t>
  </si>
  <si>
    <t>Annual Lost Days  - Before</t>
  </si>
  <si>
    <t>Annual Lost Days - After</t>
  </si>
  <si>
    <t xml:space="preserve">Track your program outcomes measures including behavior changes, biometric, health care claims, absenteeism, occupational injuries, accidents, and turnover. </t>
  </si>
  <si>
    <t xml:space="preserve">Enter the overview information of your worksite health promotion and protection (WHPP) program name in the yellow shaded boxes in the Introduction sheet (this sheet). </t>
  </si>
  <si>
    <t>Costs &amp; Benefits Summary</t>
  </si>
  <si>
    <t>Health Status or Behavioral Change Outcomes</t>
  </si>
  <si>
    <t>Health Status/ Behavioral Change Measure</t>
  </si>
  <si>
    <t>Actual Annual Premium - Before</t>
  </si>
  <si>
    <t>Expected Annual Premium - After</t>
  </si>
  <si>
    <t>Actual Annual Premium - After</t>
  </si>
  <si>
    <t>Target - Obesity and Smoking</t>
  </si>
  <si>
    <t>Author: The National Partnership for Workplace Mental Health</t>
  </si>
  <si>
    <t>Author: Center for Integrated Behavioral Health Policy, The George Washington University Medical Center</t>
  </si>
  <si>
    <t>Author: Fifty Plus Lifelong Fitness, and the National Coalition for Promoting Physical Activity</t>
  </si>
  <si>
    <t>Author: Center for Integrated Behavioral Health Policy</t>
  </si>
  <si>
    <t>Author: LEANWorks - Center for Disease Control and Prevention</t>
  </si>
  <si>
    <t>8. Ergonomics Cost Benefit Calculator</t>
  </si>
  <si>
    <t>Author: Washington State Department of Labor and Industries</t>
  </si>
  <si>
    <t>1. WellSteps ROI Calculator</t>
  </si>
  <si>
    <t>http://www.uma.org/ppt/EffectiveDriverRecruitingRetentionStrategies.ppt</t>
  </si>
  <si>
    <t>3. Real Cost of Replacing Bus Operators: TCRP Synthesis 40: A Challenged Employment System: Hiring, Training, Performance Evaluation, and Retention of Bus Operators-A Synthesis of Transit Practice. Moffat, G.K., A. H Ashton, and D.R. Blackburn. 2001</t>
  </si>
  <si>
    <t>http://bussafety.fta.dot.gov/show_resource.php?id=2944</t>
  </si>
  <si>
    <t>http://www.nctr.usf.edu/jpt/pdf/JPT%2010-3%20Yang.pdf</t>
  </si>
  <si>
    <t>Family pass program centers</t>
  </si>
  <si>
    <t xml:space="preserve">2. Cost-of-Turnover Worksheet: Society for Human Resource Management. (Google Cost-of Turnover Worksheet, SHRM)                                                 </t>
  </si>
  <si>
    <t>Subsidies for Healthy Food</t>
  </si>
  <si>
    <t>Benchmark Premium Change Rate - Before</t>
  </si>
  <si>
    <t>Actual Premium Change Rate - After</t>
  </si>
  <si>
    <t>Premium Change Rate Difference</t>
  </si>
  <si>
    <t>Annual Workplan</t>
  </si>
  <si>
    <t>Process</t>
  </si>
  <si>
    <t>Outcomes</t>
  </si>
  <si>
    <t>Work Sheets</t>
  </si>
  <si>
    <t>Total Costs</t>
  </si>
  <si>
    <t># Employees - After</t>
  </si>
  <si>
    <t>Participation</t>
  </si>
  <si>
    <t>Jan-Feb</t>
  </si>
  <si>
    <t>Jan</t>
  </si>
  <si>
    <t>September</t>
  </si>
  <si>
    <t>Proportion - Before</t>
  </si>
  <si>
    <t>Proportion - After</t>
  </si>
  <si>
    <t>Change in Proportion</t>
  </si>
  <si>
    <t># Employees - Before</t>
  </si>
  <si>
    <t>Lost Days per Employee - Before</t>
  </si>
  <si>
    <t>Lost Days per Employee - After</t>
  </si>
  <si>
    <t>Number of Injuries - Before</t>
  </si>
  <si>
    <t>Number of Injuries - After</t>
  </si>
  <si>
    <t>Change in Lost Days per Employee</t>
  </si>
  <si>
    <t># Difference in Injuries</t>
  </si>
  <si>
    <t># Difference in Lost Days</t>
  </si>
  <si>
    <t># Difference  in Claims</t>
  </si>
  <si>
    <t xml:space="preserve"># Difference </t>
  </si>
  <si>
    <t>Number of Accidents - Before</t>
  </si>
  <si>
    <t xml:space="preserve"> Number of Accidents - After</t>
  </si>
  <si>
    <t># Difference in Accidents</t>
  </si>
  <si>
    <t xml:space="preserve"> Number of Exits - Before</t>
  </si>
  <si>
    <t xml:space="preserve"> Number of Exits - After</t>
  </si>
  <si>
    <t># Difference in Exits</t>
  </si>
  <si>
    <t xml:space="preserve">Program Planning </t>
  </si>
  <si>
    <t xml:space="preserve">Program Outcomes </t>
  </si>
  <si>
    <t xml:space="preserve">Program Benefits </t>
  </si>
  <si>
    <t>Program Costs</t>
  </si>
  <si>
    <t xml:space="preserve">Return on Investment (ROI) </t>
  </si>
  <si>
    <t>Accidents per 1,000 Employees - After</t>
  </si>
  <si>
    <t>Accidents per 1,000 Employees - Before</t>
  </si>
  <si>
    <t>Change in Accidents per 1,000 Employees</t>
  </si>
  <si>
    <t>Injuries per 1,000 Employees - Before</t>
  </si>
  <si>
    <t>Injuries per 1,000 Employees - After</t>
  </si>
  <si>
    <t>Change in Injuries per 1,000 Employees</t>
  </si>
  <si>
    <t>Claims per 1,000 Employees - Before</t>
  </si>
  <si>
    <t>Claims per 1,000 Employees - After</t>
  </si>
  <si>
    <t>Change in Claims per 1,000 Employees</t>
  </si>
  <si>
    <t xml:space="preserve">Absenteeism Rate - Before: </t>
  </si>
  <si>
    <t xml:space="preserve">Change in Absenteeism Rate: </t>
  </si>
  <si>
    <t xml:space="preserve">Total Number of Available Workdays - After: </t>
  </si>
  <si>
    <t>Program Process</t>
  </si>
  <si>
    <t xml:space="preserve">Define measurable objectives each goal encompasses and decide what activities, program components and actions are needed. </t>
  </si>
  <si>
    <t>Author: Center for Health Research (Kaiser Permanente Northwest and America's Health Insurance Plans</t>
  </si>
  <si>
    <t>To increase activity among bus operators</t>
  </si>
  <si>
    <t>50% of operators exercise 1 or more times a week</t>
  </si>
  <si>
    <t>25% of operators participate in work-based exercise</t>
  </si>
  <si>
    <t>To offer continuous education and support for the wellness ambassadors</t>
  </si>
  <si>
    <t>4. Average Property Damage Cost by Type of Transit Bus Collisions: Trends in Transit Bus Accidents and Promising Collision Countermeasures. C.Y David Yang, Noblis. Journal; of Public Transportation, Vol. 10, No. 3, 2007</t>
  </si>
  <si>
    <t>*2. Depression Cost Calculator</t>
  </si>
  <si>
    <t>*3. Smoking Cessation ROI Calculator</t>
  </si>
  <si>
    <t>*5. Physical Inactivity Cost Calculator</t>
  </si>
  <si>
    <t>*4. Alcohol Cost Calculator</t>
  </si>
  <si>
    <t>*7. Obesity Cost Calculator</t>
  </si>
  <si>
    <t>*6. Substance Use Disorder Calculator</t>
  </si>
  <si>
    <t>http://www.alcoholcostcalculator.org/roi/</t>
  </si>
  <si>
    <t>Author: Agency for Healthcare Research and Quality</t>
  </si>
  <si>
    <t>Presenteeism Costs</t>
  </si>
  <si>
    <t>Estimated Cost of Presenteeism - Before</t>
  </si>
  <si>
    <t>http://www.ncbi.nlm.nih.gov/pmc/articles/PMC3128441/</t>
  </si>
  <si>
    <t>Productivity Loss (2 Week WLQ Score) - Before</t>
  </si>
  <si>
    <t>Productivity Loss (2 Week WLQ Score) - After</t>
  </si>
  <si>
    <t xml:space="preserve">6. Measuring Health-Related Productivity Loss. Rebecca J. Mitchell, MPH and Paul Bates, MB, BS. Popul Health Manag. 2011 April; 14(2): 93–98. </t>
  </si>
  <si>
    <t>7. A New Tool to Measure the Relationship between Health-related Quality of Life and Workforce Productivity. David Huang. Doctor's Dissertation. Georgia Institute of Technology. 2008. This paper provides sample items from the Work Limitations Questionnaire, along with other survey instruments for measuring health-related absenteeism and presenteeism and their impact on work productivity. 
https://smartech.gatech.edu/bitstream/handle/1853/24642/huang_david_t_200808_phd.pdf</t>
  </si>
  <si>
    <t>Measurable Objective 1</t>
  </si>
  <si>
    <t>Measurable Objective 2</t>
  </si>
  <si>
    <t xml:space="preserve">User Entries: </t>
  </si>
  <si>
    <t>9. Diabetes Cost Calculator for Employers</t>
  </si>
  <si>
    <t>Example: Mental Health</t>
  </si>
  <si>
    <t xml:space="preserve">Example: </t>
  </si>
  <si>
    <t>Example: Sick Leave</t>
  </si>
  <si>
    <t>Example: Work Stress</t>
  </si>
  <si>
    <t>Example: Missed Runs</t>
  </si>
  <si>
    <t>Number of Accidents - After</t>
  </si>
  <si>
    <t>Estimated Cost of Presenteeism - After</t>
  </si>
  <si>
    <t>Number of Exits - After</t>
  </si>
  <si>
    <t>Goal Achieved? - Benefits Overall</t>
  </si>
  <si>
    <t>Meeting/Events</t>
  </si>
  <si>
    <t>Program Souvenirs (T-shirt, etc.)</t>
  </si>
  <si>
    <t># Participants - Before</t>
  </si>
  <si>
    <t># Participants - After</t>
  </si>
  <si>
    <t>Health Care Premium</t>
  </si>
  <si>
    <t>Walking Club</t>
  </si>
  <si>
    <t>Walking 5 miles per week</t>
  </si>
  <si>
    <t>Claim Categories</t>
  </si>
  <si>
    <t>Example: Fixed object collision</t>
  </si>
  <si>
    <t xml:space="preserve">• Smoking - class graduates, nicotine replacement therapy claims and tobacco-free cash incentive figures. </t>
  </si>
  <si>
    <t>• Exercise – gym participation, challenge participation</t>
  </si>
  <si>
    <t xml:space="preserve">• Aggregate HRA reports </t>
  </si>
  <si>
    <t>• Screenings at depots quarterly, reports provided by vendor</t>
  </si>
  <si>
    <t>• CDL qualifications data provided by HR</t>
  </si>
  <si>
    <t>• Overall, or for individuals participating in programs</t>
  </si>
  <si>
    <t>• informal listing or knowledge of CDL or EHS decisions</t>
  </si>
  <si>
    <t>• Annual review of disability findings</t>
  </si>
  <si>
    <t>• Condition-specific data from health plan, annually</t>
  </si>
  <si>
    <t>• Overall costs from broker or other pool source, quarterly</t>
  </si>
  <si>
    <t>• From insurer, by condition, with advice or required improvements</t>
  </si>
  <si>
    <t>• Human resources monthly reports, not separated by conditions</t>
  </si>
  <si>
    <t>• OSHA 300 logs, monthly, from risk management</t>
  </si>
  <si>
    <t>• Summary annual reports by division</t>
  </si>
  <si>
    <t>• Monthly notes from Safety committee meetings reviewed by wellness team</t>
  </si>
  <si>
    <t>• Employee separation records by reason e.g. health, involuntary termination</t>
  </si>
  <si>
    <t>• Self-report reasons for separation – exit interviews</t>
  </si>
  <si>
    <t>• analysis of retention trends by operations and HR - annually by department, length of service and reason</t>
  </si>
  <si>
    <t>Additional Tools and Resources</t>
  </si>
  <si>
    <t>Program Outcomes</t>
  </si>
  <si>
    <t xml:space="preserve">The ROI or cost calculators marked with an asterisk below have been evaluated and recommended by the Center for Disease Control (CDC). </t>
  </si>
  <si>
    <t>1. Cost of Driver Turnover: Effective Driver Recruiting and Retention Strategies: Is There Any Way to Get GOOD People. Carmen Daecher Daecher Consulting Group, Inc.</t>
  </si>
  <si>
    <t>Health-related Turnover</t>
  </si>
  <si>
    <t>Turnover Rate - Before</t>
  </si>
  <si>
    <t>Turnover Rate - After</t>
  </si>
  <si>
    <t>Change in Turnover Rate</t>
  </si>
  <si>
    <t>Availability Costs</t>
  </si>
  <si>
    <t>Availability Cost Categories (User-defined)</t>
  </si>
  <si>
    <t>Estimated Cost of Availability- Before</t>
  </si>
  <si>
    <t>Estimated Cost of Availability - After</t>
  </si>
  <si>
    <t>Availability</t>
  </si>
  <si>
    <t xml:space="preserve">Sources of Data: </t>
  </si>
  <si>
    <t>1. Health Status or Behavioral Changes:</t>
  </si>
  <si>
    <t>2. Biometric Measures (blood pressure, weight, blood sugar, etc.):</t>
  </si>
  <si>
    <t>3. Absenteeism/time lost:</t>
  </si>
  <si>
    <t xml:space="preserve">4. Medical disqualification: </t>
  </si>
  <si>
    <t>5. Healthcare claim costs:</t>
  </si>
  <si>
    <t>6. Worker’s compensation claims:</t>
  </si>
  <si>
    <t>7. Disability costs (in particular short-term):</t>
  </si>
  <si>
    <t>8. Workplace injuries, accidents or conditions:</t>
  </si>
  <si>
    <t>9. Retention:</t>
  </si>
  <si>
    <t>Overview</t>
  </si>
  <si>
    <t>Annual Workplan (Sample)</t>
  </si>
  <si>
    <t xml:space="preserve">Financial Benefits </t>
  </si>
  <si>
    <t>Example: Work stress</t>
  </si>
  <si>
    <t>Example: Left-turn Collisions</t>
  </si>
  <si>
    <t>Example: Diabetes</t>
  </si>
  <si>
    <t>Example: Smokers</t>
  </si>
  <si>
    <t>Example: Blood Pressure &gt;= 140/90</t>
  </si>
  <si>
    <t>Resources</t>
  </si>
  <si>
    <t xml:space="preserve">Additional resources and tools for "Outcomes", "Financial Benefits", and "ROI" worksheets. </t>
  </si>
  <si>
    <t>Financial Benefits</t>
  </si>
  <si>
    <t>(blank)</t>
  </si>
  <si>
    <t>Grand Total</t>
  </si>
  <si>
    <t>In progress</t>
  </si>
  <si>
    <t>Postponed/Canceled</t>
  </si>
  <si>
    <t>Activity Status</t>
  </si>
  <si>
    <t>Number</t>
  </si>
  <si>
    <t>Cost/Participant</t>
  </si>
  <si>
    <t>Actvity</t>
  </si>
  <si>
    <t>% reached</t>
  </si>
  <si>
    <t>% of Participants Reaching Goal</t>
  </si>
  <si>
    <t>% of Eligible Reaching Goal</t>
  </si>
  <si>
    <t>% Participants Reaching Goal</t>
  </si>
  <si>
    <t xml:space="preserve">Turnover </t>
  </si>
  <si>
    <t xml:space="preserve">Health Care Claim </t>
  </si>
  <si>
    <t>Accident</t>
  </si>
  <si>
    <t>Overall</t>
  </si>
  <si>
    <t>Due to WHPP Program</t>
  </si>
  <si>
    <t>Absenteeism</t>
  </si>
  <si>
    <t xml:space="preserve">Financial Benefits Summary </t>
  </si>
  <si>
    <t>Total Financial Benefits - Overall</t>
  </si>
  <si>
    <t>Total Financial Benefits - Due to WHPP Program</t>
  </si>
  <si>
    <t>Activity Tracking</t>
  </si>
  <si>
    <t>Activity Status Summary</t>
  </si>
  <si>
    <t>Participation &amp; Reach Summary</t>
  </si>
  <si>
    <t>Operator workstation assessment</t>
  </si>
  <si>
    <t>Complete full assessment and training</t>
  </si>
  <si>
    <t>Operator workstation assessment and training</t>
  </si>
  <si>
    <t>Workstation assessment and training of operators with MSDs or other concerns by trained ergonomist</t>
  </si>
  <si>
    <t>OSH Coordinator</t>
  </si>
  <si>
    <t>Operations</t>
  </si>
  <si>
    <t>Base champions</t>
  </si>
  <si>
    <t>Wellness Manager</t>
  </si>
  <si>
    <t>Workers' Comp Claims</t>
  </si>
  <si>
    <t>Type of Claim</t>
  </si>
  <si>
    <t># Difference in Claims</t>
  </si>
  <si>
    <t>Medical Disqualification</t>
  </si>
  <si>
    <t xml:space="preserve">Workers' Comp Claim Costs </t>
  </si>
  <si>
    <t xml:space="preserve">Workers' Comp Premium Costs </t>
  </si>
  <si>
    <t>Workers' Comp Claim</t>
  </si>
  <si>
    <t>Workers' Comp Premium</t>
  </si>
  <si>
    <t>Example: Slip and fall</t>
  </si>
  <si>
    <t>Example: Back Strain</t>
  </si>
  <si>
    <t>Benefits - Overall</t>
  </si>
  <si>
    <t>Benefits - Due to WHPP Program</t>
  </si>
  <si>
    <t>Costs</t>
  </si>
  <si>
    <t>Net Benefits - Overall</t>
  </si>
  <si>
    <t>Net Benefits - Due to WHPP Program</t>
  </si>
  <si>
    <t>ROI Achieved - Benefits Overall</t>
  </si>
  <si>
    <t>ROI Achieved - Benefits Due to WHPP Program</t>
  </si>
  <si>
    <r>
      <t>5.The most common approach to measuring presenteeism is to ask employees how much their health hinders their performance while at work. Among the available instruments, research has shown that the Work Limitations Questionnaire has relatively strong validity and reliability, and has been used in a variety of workplace settings with a variety of health risks and conditions. The questionnaire is available from Debra Lerner, The Health Institute, Tufts-New England Medical Center, Boston MA, USA. WLQ@tufts-nemc.org.</t>
    </r>
    <r>
      <rPr>
        <b/>
        <sz val="10.5"/>
        <rFont val="Arial"/>
        <family val="2"/>
      </rPr>
      <t xml:space="preserve"> </t>
    </r>
    <r>
      <rPr>
        <sz val="10.5"/>
        <rFont val="Arial"/>
        <family val="2"/>
      </rPr>
      <t xml:space="preserve">
</t>
    </r>
  </si>
  <si>
    <t>http://www.wellsteps.com/roi/resources_tools_roi_cal_health.php</t>
  </si>
  <si>
    <t>http://www.depressioncalculator.com/Welcome.asp</t>
  </si>
  <si>
    <t>http://www.businesscaseroi.org/roi/default.aspx</t>
  </si>
  <si>
    <t>http://www.alcoholcostcalculator.org/alcohol/</t>
  </si>
  <si>
    <t>http://www.ecu.edu/picostcalc/</t>
  </si>
  <si>
    <t>http://www.alcoholcostcalculator.org/sub/</t>
  </si>
  <si>
    <t>http://www.cdc.gov/leanworks/costcalculator/index.html</t>
  </si>
  <si>
    <t>http://www.pshfes.org/cba.htm</t>
  </si>
  <si>
    <t>http://archive.ahrq.gov/populations/diabcostcalc/</t>
  </si>
  <si>
    <r>
      <t xml:space="preserve">Program Goals - </t>
    </r>
    <r>
      <rPr>
        <b/>
        <i/>
        <sz val="10"/>
        <color theme="0"/>
        <rFont val="Arial"/>
        <family val="2"/>
      </rPr>
      <t>Health &amp; Wellness</t>
    </r>
    <r>
      <rPr>
        <b/>
        <sz val="10"/>
        <color theme="0"/>
        <rFont val="Arial"/>
        <family val="2"/>
      </rPr>
      <t xml:space="preserve">: </t>
    </r>
  </si>
  <si>
    <r>
      <t xml:space="preserve">Program Goals - </t>
    </r>
    <r>
      <rPr>
        <b/>
        <i/>
        <sz val="10"/>
        <color theme="0"/>
        <rFont val="Arial"/>
        <family val="2"/>
      </rPr>
      <t>Work Organization and Environment</t>
    </r>
    <r>
      <rPr>
        <b/>
        <sz val="10"/>
        <color theme="0"/>
        <rFont val="Arial"/>
        <family val="2"/>
      </rPr>
      <t xml:space="preserve">: </t>
    </r>
  </si>
  <si>
    <r>
      <t xml:space="preserve">Program Goals - </t>
    </r>
    <r>
      <rPr>
        <b/>
        <i/>
        <sz val="10"/>
        <color theme="0"/>
        <rFont val="Arial"/>
        <family val="2"/>
      </rPr>
      <t>Business Outcomes</t>
    </r>
    <r>
      <rPr>
        <b/>
        <sz val="10"/>
        <color theme="0"/>
        <rFont val="Arial"/>
        <family val="2"/>
      </rPr>
      <t xml:space="preserve">: </t>
    </r>
  </si>
  <si>
    <t>Overview 
(This sheet)</t>
  </si>
  <si>
    <t>To provide continuous education on various health-related subjects</t>
  </si>
  <si>
    <t>Status Dropdown List</t>
  </si>
  <si>
    <t>% Improved</t>
  </si>
  <si>
    <t xml:space="preserve">Total Number of Available Workdays for all Employees - Before: </t>
  </si>
  <si>
    <t>Program Operating Costs</t>
  </si>
  <si>
    <t>Total Program Operating Cost</t>
  </si>
  <si>
    <t>Program Labor Costs</t>
  </si>
  <si>
    <t>Total Program Labor Costs</t>
  </si>
  <si>
    <t>Total Costs (Program Costs + Costs of Operational &amp; Other Changes)</t>
  </si>
  <si>
    <t>Costs of Operational and Other Changes</t>
  </si>
  <si>
    <t>Transit Worksite Health Protection &amp; Promotion Program 
Planning, Evaluation, and ROI Template</t>
  </si>
  <si>
    <t>Net Present Value - Cumulative Benefits Overall</t>
  </si>
  <si>
    <t>Net Present Value - Cumulative Benefits Due to WHPP Program</t>
  </si>
  <si>
    <t>Payback Period (Years) - Benefits Overall</t>
  </si>
  <si>
    <t>Payback Period (Years) - Benefits Due to WHPP Program</t>
  </si>
  <si>
    <t>Annual ROI Goal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</si>
</sst>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2" formatCode="_(&quot;$&quot;* #,##0_);_(&quot;$&quot;* \(#,##0\);_(&quot;$&quot;* &quot;-&quot;_);_(@_)"/>
    <numFmt numFmtId="43" formatCode="_(* #,##0.00_);_(* \(#,##0.00\);_(* &quot;-&quot;??_);_(@_)"/>
    <numFmt numFmtId="164" formatCode="&quot;£&quot;#,##0;[Red]\-&quot;£&quot;#,##0"/>
    <numFmt numFmtId="165" formatCode="_-&quot;£&quot;* #,##0.00_-;\-&quot;£&quot;* #,##0.00_-;_-&quot;£&quot;* &quot;-&quot;??_-;_-@_-"/>
    <numFmt numFmtId="166" formatCode="_-* #,##0.00_-;\-* #,##0.00_-;_-* &quot;-&quot;??_-;_-@_-"/>
    <numFmt numFmtId="167" formatCode="_-* #,##0_-;\-* #,##0_-;_-* &quot;-&quot;??_-;_-@_-"/>
    <numFmt numFmtId="168" formatCode="_-&quot;£&quot;* #,##0_-;\-&quot;£&quot;* #,##0_-;_-&quot;£&quot;* &quot;-&quot;??_-;_-@_-"/>
    <numFmt numFmtId="169" formatCode="0.0"/>
    <numFmt numFmtId="170" formatCode="&quot;£&quot;#,##0"/>
    <numFmt numFmtId="171" formatCode="&quot;$&quot;#,##0"/>
    <numFmt numFmtId="172" formatCode="0.0%"/>
    <numFmt numFmtId="173" formatCode="[$-409]mmm\-yy;@"/>
    <numFmt numFmtId="174" formatCode="&quot;$&quot;#,##0.00"/>
  </numFmts>
  <fonts count="69" x14ac:knownFonts="1">
    <font>
      <sz val="10"/>
      <name val="Arial"/>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sz val="10"/>
      <name val="Arial"/>
      <family val="2"/>
    </font>
    <font>
      <sz val="10"/>
      <name val="Arial"/>
      <family val="2"/>
    </font>
    <font>
      <b/>
      <sz val="14"/>
      <color indexed="9"/>
      <name val="Arial"/>
      <family val="2"/>
    </font>
    <font>
      <sz val="8"/>
      <name val="Arial"/>
      <family val="2"/>
    </font>
    <font>
      <b/>
      <sz val="12"/>
      <color indexed="9"/>
      <name val="Arial"/>
      <family val="2"/>
    </font>
    <font>
      <sz val="12"/>
      <color indexed="9"/>
      <name val="Arial"/>
      <family val="2"/>
    </font>
    <font>
      <sz val="10"/>
      <name val="Arial"/>
      <family val="2"/>
    </font>
    <font>
      <sz val="11"/>
      <color indexed="8"/>
      <name val="Calibri"/>
      <family val="2"/>
    </font>
    <font>
      <b/>
      <sz val="16"/>
      <color indexed="9"/>
      <name val="Arial"/>
      <family val="2"/>
    </font>
    <font>
      <sz val="12"/>
      <name val="Arial"/>
      <family val="2"/>
    </font>
    <font>
      <sz val="16"/>
      <name val="Arial"/>
      <family val="2"/>
    </font>
    <font>
      <b/>
      <sz val="12"/>
      <color indexed="16"/>
      <name val="Arial"/>
      <family val="2"/>
    </font>
    <font>
      <sz val="11"/>
      <name val="Arial"/>
      <family val="2"/>
    </font>
    <font>
      <b/>
      <sz val="12"/>
      <color indexed="17"/>
      <name val="Arial"/>
      <family val="2"/>
    </font>
    <font>
      <sz val="8"/>
      <name val="Arial"/>
      <family val="2"/>
    </font>
    <font>
      <b/>
      <sz val="10"/>
      <name val="Arial"/>
      <family val="2"/>
    </font>
    <font>
      <sz val="8"/>
      <color indexed="81"/>
      <name val="Tahoma"/>
      <family val="2"/>
    </font>
    <font>
      <b/>
      <sz val="8"/>
      <color indexed="81"/>
      <name val="Tahoma"/>
      <family val="2"/>
    </font>
    <font>
      <b/>
      <sz val="16"/>
      <name val="Arial"/>
      <family val="2"/>
    </font>
    <font>
      <sz val="10"/>
      <name val="Arial"/>
      <family val="2"/>
    </font>
    <font>
      <u/>
      <sz val="10"/>
      <color theme="10"/>
      <name val="Arial"/>
      <family val="2"/>
    </font>
    <font>
      <sz val="11"/>
      <color theme="1"/>
      <name val="Calibri"/>
      <family val="2"/>
    </font>
    <font>
      <sz val="10"/>
      <color theme="0"/>
      <name val="Arial"/>
      <family val="2"/>
    </font>
    <font>
      <sz val="10"/>
      <color theme="3" tint="-0.249977111117893"/>
      <name val="Arial"/>
      <family val="2"/>
    </font>
    <font>
      <b/>
      <sz val="12"/>
      <color rgb="FF002060"/>
      <name val="Arial"/>
      <family val="2"/>
    </font>
    <font>
      <sz val="10"/>
      <color rgb="FF002060"/>
      <name val="Arial"/>
      <family val="2"/>
    </font>
    <font>
      <sz val="10.5"/>
      <color rgb="FF002060"/>
      <name val="Arial"/>
      <family val="2"/>
    </font>
    <font>
      <u/>
      <sz val="10.5"/>
      <color rgb="FF002060"/>
      <name val="Arial"/>
      <family val="2"/>
    </font>
    <font>
      <b/>
      <sz val="10.5"/>
      <color rgb="FF002060"/>
      <name val="Arial"/>
      <family val="2"/>
    </font>
    <font>
      <b/>
      <sz val="11"/>
      <name val="Arial"/>
      <family val="2"/>
    </font>
    <font>
      <b/>
      <sz val="10"/>
      <color rgb="FF002060"/>
      <name val="Arial"/>
      <family val="2"/>
    </font>
    <font>
      <b/>
      <sz val="11"/>
      <color rgb="FFFFFFFF"/>
      <name val="Arial"/>
      <family val="2"/>
    </font>
    <font>
      <b/>
      <sz val="9"/>
      <color rgb="FF002060"/>
      <name val="Arial"/>
      <family val="2"/>
    </font>
    <font>
      <u/>
      <sz val="10"/>
      <color theme="11"/>
      <name val="Arial"/>
      <family val="2"/>
    </font>
    <font>
      <sz val="10.5"/>
      <name val="Arial"/>
      <family val="2"/>
    </font>
    <font>
      <u/>
      <sz val="10.5"/>
      <color theme="10"/>
      <name val="Arial"/>
      <family val="2"/>
    </font>
    <font>
      <b/>
      <sz val="12"/>
      <color rgb="FF900000"/>
      <name val="Arial"/>
      <family val="2"/>
    </font>
    <font>
      <b/>
      <sz val="14"/>
      <name val="Arial"/>
      <family val="2"/>
    </font>
    <font>
      <b/>
      <sz val="10"/>
      <color theme="1"/>
      <name val="Arial"/>
      <family val="2"/>
    </font>
    <font>
      <b/>
      <sz val="10"/>
      <color theme="0"/>
      <name val="Arial"/>
      <family val="2"/>
    </font>
    <font>
      <b/>
      <sz val="10.5"/>
      <name val="Arial"/>
      <family val="2"/>
    </font>
    <font>
      <u/>
      <sz val="10.5"/>
      <name val="Arial"/>
      <family val="2"/>
    </font>
    <font>
      <b/>
      <i/>
      <sz val="10"/>
      <color theme="0"/>
      <name val="Arial"/>
      <family val="2"/>
    </font>
    <font>
      <b/>
      <sz val="11"/>
      <color theme="0"/>
      <name val="Arial"/>
      <family val="2"/>
    </font>
    <font>
      <b/>
      <sz val="10"/>
      <color theme="1" tint="0.499984740745262"/>
      <name val="Arial"/>
      <family val="2"/>
    </font>
    <font>
      <sz val="10"/>
      <color theme="1" tint="0.499984740745262"/>
      <name val="Arial"/>
      <family val="2"/>
    </font>
    <font>
      <sz val="10"/>
      <color theme="1"/>
      <name val="Arial"/>
      <family val="2"/>
    </font>
    <font>
      <b/>
      <sz val="10"/>
      <color indexed="17"/>
      <name val="Arial"/>
      <family val="2"/>
    </font>
    <font>
      <sz val="9"/>
      <color indexed="81"/>
      <name val="Tahoma"/>
      <family val="2"/>
    </font>
    <font>
      <b/>
      <sz val="9"/>
      <color indexed="81"/>
      <name val="Tahoma"/>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2"/>
        <bgColor indexed="64"/>
      </patternFill>
    </fill>
    <fill>
      <patternFill patternType="solid">
        <fgColor theme="0"/>
        <bgColor indexed="64"/>
      </patternFill>
    </fill>
    <fill>
      <patternFill patternType="solid">
        <fgColor theme="3" tint="0.59999389629810485"/>
        <bgColor indexed="64"/>
      </patternFill>
    </fill>
    <fill>
      <patternFill patternType="solid">
        <fgColor theme="7"/>
        <bgColor indexed="64"/>
      </patternFill>
    </fill>
    <fill>
      <patternFill patternType="solid">
        <fgColor theme="6" tint="-0.499984740745262"/>
        <bgColor indexed="64"/>
      </patternFill>
    </fill>
    <fill>
      <patternFill patternType="solid">
        <fgColor theme="9" tint="-0.249977111117893"/>
        <bgColor indexed="64"/>
      </patternFill>
    </fill>
    <fill>
      <patternFill patternType="solid">
        <fgColor rgb="FFFFFFFF"/>
        <bgColor rgb="FF000000"/>
      </patternFill>
    </fill>
    <fill>
      <patternFill patternType="solid">
        <fgColor rgb="FFFF6600"/>
        <bgColor indexed="64"/>
      </patternFill>
    </fill>
    <fill>
      <patternFill patternType="solid">
        <fgColor rgb="FFC6E7FC"/>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bgColor indexed="64"/>
      </patternFill>
    </fill>
    <fill>
      <patternFill patternType="solid">
        <fgColor rgb="FFFF6600"/>
        <bgColor rgb="FF000000"/>
      </patternFill>
    </fill>
    <fill>
      <patternFill patternType="solid">
        <fgColor rgb="FFC6E7FC"/>
        <bgColor rgb="FF000000"/>
      </patternFill>
    </fill>
    <fill>
      <patternFill patternType="solid">
        <fgColor theme="8"/>
        <bgColor rgb="FF000000"/>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double">
        <color auto="1"/>
      </right>
      <top style="thin">
        <color auto="1"/>
      </top>
      <bottom style="thin">
        <color auto="1"/>
      </bottom>
      <diagonal/>
    </border>
    <border>
      <left style="double">
        <color auto="1"/>
      </left>
      <right style="double">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double">
        <color auto="1"/>
      </right>
      <top/>
      <bottom style="thin">
        <color auto="1"/>
      </bottom>
      <diagonal/>
    </border>
    <border>
      <left style="thin">
        <color auto="1"/>
      </left>
      <right style="double">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right style="double">
        <color auto="1"/>
      </right>
      <top/>
      <bottom style="thin">
        <color auto="1"/>
      </bottom>
      <diagonal/>
    </border>
    <border>
      <left style="double">
        <color auto="1"/>
      </left>
      <right style="thin">
        <color indexed="64"/>
      </right>
      <top style="thin">
        <color auto="1"/>
      </top>
      <bottom style="thin">
        <color auto="1"/>
      </bottom>
      <diagonal/>
    </border>
  </borders>
  <cellStyleXfs count="82">
    <xf numFmtId="0" fontId="0" fillId="0" borderId="0"/>
    <xf numFmtId="0" fontId="25"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166" fontId="1" fillId="0" borderId="0" applyFont="0" applyFill="0" applyBorder="0" applyAlignment="0" applyProtection="0"/>
    <xf numFmtId="166" fontId="1" fillId="0" borderId="0" applyFont="0" applyFill="0" applyBorder="0" applyAlignment="0" applyProtection="0"/>
    <xf numFmtId="43" fontId="26" fillId="0" borderId="0" applyFont="0" applyFill="0" applyBorder="0" applyAlignment="0" applyProtection="0"/>
    <xf numFmtId="165"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9" fillId="0" borderId="0" applyNumberFormat="0" applyFill="0" applyBorder="0" applyAlignment="0" applyProtection="0">
      <alignment vertical="top"/>
      <protection locked="0"/>
    </xf>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40" fillId="0" borderId="0"/>
    <xf numFmtId="0" fontId="2"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cellStyleXfs>
  <cellXfs count="464">
    <xf numFmtId="0" fontId="0" fillId="0" borderId="0" xfId="0"/>
    <xf numFmtId="0" fontId="19" fillId="0" borderId="0" xfId="1" applyFont="1"/>
    <xf numFmtId="0" fontId="21" fillId="24" borderId="0" xfId="1" applyFont="1" applyFill="1"/>
    <xf numFmtId="0" fontId="23" fillId="24" borderId="0" xfId="1" applyFont="1" applyFill="1"/>
    <xf numFmtId="167" fontId="24" fillId="24" borderId="0" xfId="29" applyNumberFormat="1" applyFont="1" applyFill="1" applyAlignment="1">
      <alignment horizontal="center"/>
    </xf>
    <xf numFmtId="0" fontId="24" fillId="24" borderId="0" xfId="1" applyFont="1" applyFill="1"/>
    <xf numFmtId="0" fontId="0" fillId="0" borderId="0" xfId="1" applyFont="1" applyFill="1"/>
    <xf numFmtId="0" fontId="20" fillId="0" borderId="0" xfId="1" applyFont="1" applyBorder="1"/>
    <xf numFmtId="9" fontId="1" fillId="0" borderId="0" xfId="46" applyFont="1"/>
    <xf numFmtId="0" fontId="20" fillId="0" borderId="0" xfId="0" applyFont="1"/>
    <xf numFmtId="167" fontId="21" fillId="24" borderId="0" xfId="1" applyNumberFormat="1" applyFont="1" applyFill="1"/>
    <xf numFmtId="0" fontId="19" fillId="0" borderId="0" xfId="0" applyFont="1"/>
    <xf numFmtId="14" fontId="0" fillId="0" borderId="0" xfId="0" applyNumberFormat="1"/>
    <xf numFmtId="0" fontId="0" fillId="0" borderId="0" xfId="0" applyBorder="1"/>
    <xf numFmtId="0" fontId="0" fillId="0" borderId="0" xfId="0" applyAlignment="1">
      <alignment wrapText="1"/>
    </xf>
    <xf numFmtId="166" fontId="20" fillId="0" borderId="0" xfId="29" applyFont="1" applyBorder="1"/>
    <xf numFmtId="166" fontId="0" fillId="0" borderId="0" xfId="29" applyFont="1"/>
    <xf numFmtId="167" fontId="0" fillId="0" borderId="0" xfId="29" applyNumberFormat="1" applyFont="1"/>
    <xf numFmtId="0" fontId="32" fillId="0" borderId="0" xfId="0" quotePrefix="1" applyFont="1" applyAlignment="1">
      <alignment horizontal="left"/>
    </xf>
    <xf numFmtId="0" fontId="28" fillId="0" borderId="0" xfId="0" applyFont="1"/>
    <xf numFmtId="0" fontId="0" fillId="0" borderId="0" xfId="0" applyFill="1"/>
    <xf numFmtId="0" fontId="20" fillId="0" borderId="0" xfId="0" quotePrefix="1" applyFont="1" applyAlignment="1">
      <alignment horizontal="left"/>
    </xf>
    <xf numFmtId="0" fontId="20" fillId="0" borderId="0" xfId="0" applyFont="1" applyAlignment="1">
      <alignment horizontal="left"/>
    </xf>
    <xf numFmtId="0" fontId="32" fillId="0" borderId="0" xfId="0" applyFont="1" applyAlignment="1">
      <alignment horizontal="left"/>
    </xf>
    <xf numFmtId="0" fontId="1" fillId="0" borderId="0" xfId="0" applyFont="1"/>
    <xf numFmtId="0" fontId="34" fillId="0" borderId="0" xfId="0" applyFont="1"/>
    <xf numFmtId="0" fontId="39" fillId="0" borderId="0" xfId="39" applyAlignment="1" applyProtection="1">
      <alignment horizontal="center" vertical="top" wrapText="1"/>
    </xf>
    <xf numFmtId="0" fontId="1" fillId="0" borderId="0" xfId="0" applyFont="1" applyAlignment="1">
      <alignment horizontal="left" vertical="center" wrapText="1"/>
    </xf>
    <xf numFmtId="49" fontId="0" fillId="0" borderId="10" xfId="0" applyNumberFormat="1" applyBorder="1" applyAlignment="1"/>
    <xf numFmtId="49" fontId="0" fillId="0" borderId="10" xfId="0" applyNumberFormat="1" applyBorder="1" applyAlignment="1">
      <alignment wrapText="1"/>
    </xf>
    <xf numFmtId="49" fontId="1" fillId="0" borderId="10" xfId="0" applyNumberFormat="1" applyFont="1" applyBorder="1" applyAlignment="1"/>
    <xf numFmtId="49" fontId="1" fillId="0" borderId="10" xfId="0" applyNumberFormat="1" applyFont="1" applyBorder="1" applyAlignment="1">
      <alignment wrapText="1"/>
    </xf>
    <xf numFmtId="0" fontId="19" fillId="0" borderId="0" xfId="0" applyFont="1" applyAlignment="1">
      <alignment horizontal="center" vertical="center" wrapText="1"/>
    </xf>
    <xf numFmtId="0" fontId="20" fillId="25" borderId="0" xfId="1" applyFont="1" applyFill="1" applyBorder="1"/>
    <xf numFmtId="0" fontId="0" fillId="25" borderId="0" xfId="0" applyFill="1"/>
    <xf numFmtId="0" fontId="37" fillId="0" borderId="0" xfId="0" applyFont="1"/>
    <xf numFmtId="164" fontId="38" fillId="25" borderId="0" xfId="32" applyNumberFormat="1" applyFont="1" applyFill="1" applyBorder="1"/>
    <xf numFmtId="0" fontId="28" fillId="25" borderId="0" xfId="0" applyFont="1" applyFill="1"/>
    <xf numFmtId="0" fontId="30" fillId="25" borderId="0" xfId="0" quotePrefix="1" applyFont="1" applyFill="1" applyAlignment="1">
      <alignment horizontal="left" vertical="center"/>
    </xf>
    <xf numFmtId="0" fontId="27" fillId="25" borderId="0" xfId="0" applyFont="1" applyFill="1" applyAlignment="1">
      <alignment horizontal="center"/>
    </xf>
    <xf numFmtId="0" fontId="29" fillId="25" borderId="0" xfId="0" applyFont="1" applyFill="1" applyAlignment="1">
      <alignment horizontal="left"/>
    </xf>
    <xf numFmtId="0" fontId="29" fillId="25" borderId="0" xfId="0" applyFont="1" applyFill="1"/>
    <xf numFmtId="0" fontId="37" fillId="25" borderId="0" xfId="0" applyFont="1" applyFill="1" applyAlignment="1">
      <alignment horizontal="left"/>
    </xf>
    <xf numFmtId="0" fontId="44" fillId="25" borderId="0" xfId="0" applyFont="1" applyFill="1"/>
    <xf numFmtId="0" fontId="44" fillId="25" borderId="0" xfId="0" applyFont="1" applyFill="1" applyBorder="1"/>
    <xf numFmtId="0" fontId="0" fillId="25" borderId="0" xfId="0" applyFill="1" applyBorder="1"/>
    <xf numFmtId="0" fontId="44" fillId="25" borderId="0" xfId="0" applyFont="1" applyFill="1" applyAlignment="1">
      <alignment wrapText="1"/>
    </xf>
    <xf numFmtId="0" fontId="49" fillId="25" borderId="0" xfId="0" applyFont="1" applyFill="1"/>
    <xf numFmtId="0" fontId="50" fillId="0" borderId="0" xfId="0" applyFont="1" applyAlignment="1">
      <alignment horizontal="center" readingOrder="1"/>
    </xf>
    <xf numFmtId="0" fontId="0" fillId="0" borderId="0" xfId="0" applyAlignment="1">
      <alignment horizontal="center" vertical="center"/>
    </xf>
    <xf numFmtId="0" fontId="29" fillId="25" borderId="0" xfId="0" applyFont="1" applyFill="1" applyAlignment="1">
      <alignment horizontal="left" vertical="center"/>
    </xf>
    <xf numFmtId="0" fontId="0" fillId="0" borderId="0" xfId="0" applyAlignment="1">
      <alignment vertical="center"/>
    </xf>
    <xf numFmtId="0" fontId="51" fillId="0" borderId="0" xfId="0" applyFont="1" applyAlignment="1">
      <alignment horizontal="center" readingOrder="1"/>
    </xf>
    <xf numFmtId="0" fontId="45" fillId="0" borderId="0" xfId="0" applyFont="1" applyFill="1" applyBorder="1"/>
    <xf numFmtId="0" fontId="0" fillId="0" borderId="0" xfId="0" applyFill="1" applyBorder="1"/>
    <xf numFmtId="0" fontId="39" fillId="0" borderId="0" xfId="39" applyFill="1" applyBorder="1" applyAlignment="1" applyProtection="1"/>
    <xf numFmtId="0" fontId="19" fillId="0" borderId="0" xfId="1" applyFont="1" applyFill="1" applyBorder="1"/>
    <xf numFmtId="0" fontId="39" fillId="0" borderId="0" xfId="39" applyFill="1" applyBorder="1" applyAlignment="1" applyProtection="1">
      <alignment horizontal="left" wrapText="1"/>
    </xf>
    <xf numFmtId="0" fontId="53" fillId="0" borderId="0" xfId="0" applyFont="1" applyFill="1" applyBorder="1"/>
    <xf numFmtId="0" fontId="47" fillId="0" borderId="0" xfId="1" applyFont="1" applyFill="1" applyBorder="1"/>
    <xf numFmtId="0" fontId="47" fillId="0" borderId="0" xfId="0" applyFont="1" applyFill="1" applyBorder="1"/>
    <xf numFmtId="0" fontId="0" fillId="0" borderId="0" xfId="0" applyAlignment="1"/>
    <xf numFmtId="0" fontId="42" fillId="0" borderId="0" xfId="0" applyFont="1" applyFill="1" applyBorder="1"/>
    <xf numFmtId="0" fontId="45" fillId="0" borderId="0" xfId="1" applyFont="1" applyFill="1" applyBorder="1" applyAlignment="1">
      <alignment horizontal="left" wrapText="1"/>
    </xf>
    <xf numFmtId="0" fontId="0" fillId="0" borderId="0" xfId="0" applyAlignment="1">
      <alignment horizontal="left"/>
    </xf>
    <xf numFmtId="0" fontId="0" fillId="0" borderId="0" xfId="0" applyNumberFormat="1"/>
    <xf numFmtId="0" fontId="1" fillId="0" borderId="0" xfId="1" applyFont="1" applyBorder="1"/>
    <xf numFmtId="0" fontId="19" fillId="0" borderId="0" xfId="1" applyFont="1" applyBorder="1" applyAlignment="1">
      <alignment vertical="center"/>
    </xf>
    <xf numFmtId="0" fontId="1" fillId="25" borderId="0" xfId="1" applyFont="1" applyFill="1" applyBorder="1" applyAlignment="1">
      <alignment vertical="center"/>
    </xf>
    <xf numFmtId="9" fontId="19" fillId="0" borderId="0" xfId="46" applyFont="1" applyBorder="1" applyAlignment="1">
      <alignment vertical="center"/>
    </xf>
    <xf numFmtId="9" fontId="19" fillId="0" borderId="0" xfId="46" applyFont="1" applyFill="1" applyBorder="1" applyAlignment="1">
      <alignment vertical="center"/>
    </xf>
    <xf numFmtId="0" fontId="18" fillId="0" borderId="0" xfId="32" applyNumberFormat="1" applyFont="1" applyBorder="1" applyAlignment="1">
      <alignment horizontal="left" vertical="center"/>
    </xf>
    <xf numFmtId="168" fontId="1" fillId="0" borderId="0" xfId="32" applyNumberFormat="1" applyFont="1" applyBorder="1" applyAlignment="1">
      <alignment vertical="center"/>
    </xf>
    <xf numFmtId="0" fontId="1" fillId="0" borderId="0" xfId="0" applyFont="1" applyBorder="1" applyAlignment="1">
      <alignment vertical="center"/>
    </xf>
    <xf numFmtId="168" fontId="1" fillId="0" borderId="0" xfId="32" applyNumberFormat="1" applyFont="1" applyFill="1" applyBorder="1" applyAlignment="1">
      <alignment vertical="center"/>
    </xf>
    <xf numFmtId="0" fontId="1" fillId="0" borderId="0" xfId="0" applyFont="1" applyAlignment="1">
      <alignment vertical="center"/>
    </xf>
    <xf numFmtId="0" fontId="18" fillId="0" borderId="0" xfId="32" quotePrefix="1" applyNumberFormat="1" applyFont="1" applyBorder="1" applyAlignment="1">
      <alignment horizontal="left" vertical="center"/>
    </xf>
    <xf numFmtId="0" fontId="1" fillId="0" borderId="0" xfId="1" applyFont="1" applyBorder="1" applyAlignment="1">
      <alignment vertical="center"/>
    </xf>
    <xf numFmtId="0" fontId="1" fillId="0" borderId="0" xfId="1" applyFont="1" applyFill="1" applyBorder="1" applyAlignment="1">
      <alignment vertical="center"/>
    </xf>
    <xf numFmtId="164" fontId="19" fillId="0" borderId="0" xfId="1" applyNumberFormat="1" applyFont="1" applyFill="1" applyBorder="1" applyAlignment="1">
      <alignment vertical="center"/>
    </xf>
    <xf numFmtId="0" fontId="1" fillId="31" borderId="10" xfId="0" applyFont="1" applyFill="1" applyBorder="1" applyAlignment="1">
      <alignment vertical="center"/>
    </xf>
    <xf numFmtId="0" fontId="58" fillId="31" borderId="14" xfId="1" applyFont="1" applyFill="1" applyBorder="1" applyAlignment="1">
      <alignment horizontal="center" vertical="center"/>
    </xf>
    <xf numFmtId="0" fontId="58" fillId="31" borderId="10" xfId="1" applyFont="1" applyFill="1" applyBorder="1" applyAlignment="1">
      <alignment horizontal="center" vertical="center"/>
    </xf>
    <xf numFmtId="0" fontId="37" fillId="25" borderId="0" xfId="0" applyFont="1" applyFill="1" applyAlignment="1">
      <alignment horizontal="left" vertical="center" indent="1"/>
    </xf>
    <xf numFmtId="0" fontId="0" fillId="0" borderId="0" xfId="0" applyAlignment="1">
      <alignment horizontal="left" indent="1"/>
    </xf>
    <xf numFmtId="0" fontId="56" fillId="25" borderId="0" xfId="1" quotePrefix="1" applyFont="1" applyFill="1" applyBorder="1" applyAlignment="1">
      <alignment horizontal="left" vertical="center" indent="1"/>
    </xf>
    <xf numFmtId="0" fontId="58" fillId="31" borderId="10" xfId="1" applyFont="1" applyFill="1" applyBorder="1" applyAlignment="1">
      <alignment horizontal="left" vertical="center" indent="1"/>
    </xf>
    <xf numFmtId="0" fontId="0" fillId="0" borderId="19" xfId="0" applyBorder="1"/>
    <xf numFmtId="0" fontId="0" fillId="0" borderId="0" xfId="1" applyFont="1" applyFill="1" applyAlignment="1">
      <alignment horizontal="left" indent="1"/>
    </xf>
    <xf numFmtId="0" fontId="0" fillId="0" borderId="19" xfId="0" applyBorder="1" applyAlignment="1">
      <alignment horizontal="left" indent="1"/>
    </xf>
    <xf numFmtId="0" fontId="0" fillId="0" borderId="19" xfId="1" applyFont="1" applyFill="1" applyBorder="1" applyAlignment="1">
      <alignment horizontal="left" indent="1"/>
    </xf>
    <xf numFmtId="0" fontId="55" fillId="30" borderId="0" xfId="0" applyFont="1" applyFill="1" applyAlignment="1">
      <alignment horizontal="left" vertical="center" indent="1"/>
    </xf>
    <xf numFmtId="0" fontId="46" fillId="0" borderId="0" xfId="39" applyFont="1" applyFill="1" applyBorder="1" applyAlignment="1" applyProtection="1">
      <alignment horizontal="left" indent="1"/>
    </xf>
    <xf numFmtId="0" fontId="45" fillId="0" borderId="0" xfId="0" applyFont="1" applyFill="1" applyBorder="1" applyAlignment="1">
      <alignment horizontal="left" indent="1"/>
    </xf>
    <xf numFmtId="0" fontId="0" fillId="0" borderId="0" xfId="0" applyFill="1" applyBorder="1" applyAlignment="1">
      <alignment horizontal="left" indent="1"/>
    </xf>
    <xf numFmtId="0" fontId="45" fillId="0" borderId="0" xfId="0" applyFont="1" applyFill="1" applyBorder="1" applyAlignment="1">
      <alignment horizontal="left" vertical="top" wrapText="1" indent="1"/>
    </xf>
    <xf numFmtId="0" fontId="54" fillId="0" borderId="0" xfId="39" applyFont="1" applyFill="1" applyBorder="1" applyAlignment="1" applyProtection="1">
      <alignment horizontal="left" indent="1"/>
    </xf>
    <xf numFmtId="0" fontId="53" fillId="0" borderId="0" xfId="0" applyFont="1" applyFill="1" applyBorder="1" applyAlignment="1">
      <alignment horizontal="left" indent="1"/>
    </xf>
    <xf numFmtId="0" fontId="0" fillId="0" borderId="0" xfId="0" applyBorder="1" applyAlignment="1">
      <alignment horizontal="left" indent="1"/>
    </xf>
    <xf numFmtId="0" fontId="56" fillId="30" borderId="0" xfId="0" applyFont="1" applyFill="1" applyAlignment="1">
      <alignment horizontal="left" vertical="center" indent="1"/>
    </xf>
    <xf numFmtId="0" fontId="59" fillId="0" borderId="0" xfId="0" applyFont="1" applyAlignment="1">
      <alignment horizontal="left" indent="1"/>
    </xf>
    <xf numFmtId="0" fontId="1" fillId="0" borderId="0" xfId="0" applyFont="1" applyAlignment="1">
      <alignment horizontal="left" indent="1"/>
    </xf>
    <xf numFmtId="0" fontId="53" fillId="0" borderId="0" xfId="0" applyFont="1" applyAlignment="1">
      <alignment horizontal="left" indent="1"/>
    </xf>
    <xf numFmtId="0" fontId="56" fillId="25" borderId="0" xfId="0" applyFont="1" applyFill="1" applyAlignment="1">
      <alignment horizontal="left" vertical="center" indent="1"/>
    </xf>
    <xf numFmtId="0" fontId="1" fillId="0" borderId="0" xfId="0" applyFont="1" applyFill="1" applyBorder="1" applyAlignment="1">
      <alignment horizontal="left" indent="1"/>
    </xf>
    <xf numFmtId="0" fontId="59" fillId="0" borderId="0" xfId="1" applyFont="1" applyFill="1" applyBorder="1" applyAlignment="1">
      <alignment horizontal="left" indent="1"/>
    </xf>
    <xf numFmtId="0" fontId="60" fillId="0" borderId="0" xfId="39" applyFont="1" applyFill="1" applyBorder="1" applyAlignment="1" applyProtection="1">
      <alignment horizontal="left" indent="1"/>
    </xf>
    <xf numFmtId="0" fontId="59" fillId="0" borderId="0" xfId="0" applyFont="1" applyFill="1" applyBorder="1" applyAlignment="1">
      <alignment horizontal="left" indent="1"/>
    </xf>
    <xf numFmtId="0" fontId="53" fillId="0" borderId="0" xfId="0" applyFont="1" applyFill="1" applyBorder="1" applyAlignment="1">
      <alignment horizontal="left" wrapText="1" indent="1"/>
    </xf>
    <xf numFmtId="0" fontId="1" fillId="0" borderId="0" xfId="0" applyFont="1" applyAlignment="1"/>
    <xf numFmtId="166" fontId="0" fillId="0" borderId="0" xfId="29" applyFont="1" applyBorder="1"/>
    <xf numFmtId="0" fontId="30" fillId="25" borderId="19" xfId="0" applyFont="1" applyFill="1" applyBorder="1" applyAlignment="1">
      <alignment horizontal="left" vertical="center"/>
    </xf>
    <xf numFmtId="166" fontId="0" fillId="0" borderId="19" xfId="29" applyFont="1" applyBorder="1"/>
    <xf numFmtId="0" fontId="37" fillId="25" borderId="0" xfId="0" applyFont="1" applyFill="1" applyBorder="1" applyAlignment="1">
      <alignment horizontal="left" vertical="center"/>
    </xf>
    <xf numFmtId="171" fontId="1" fillId="32" borderId="10" xfId="29" applyNumberFormat="1" applyFont="1" applyFill="1" applyBorder="1" applyAlignment="1">
      <alignment vertical="center"/>
    </xf>
    <xf numFmtId="0" fontId="1" fillId="0" borderId="0" xfId="0" applyFont="1" applyAlignment="1">
      <alignment horizontal="left" vertical="center"/>
    </xf>
    <xf numFmtId="166" fontId="1" fillId="0" borderId="0" xfId="29" applyFont="1" applyAlignment="1">
      <alignment vertical="center"/>
    </xf>
    <xf numFmtId="171" fontId="1" fillId="0" borderId="0" xfId="0" applyNumberFormat="1" applyFont="1" applyAlignment="1">
      <alignment vertical="center"/>
    </xf>
    <xf numFmtId="171" fontId="19" fillId="32" borderId="10" xfId="29" applyNumberFormat="1" applyFont="1" applyFill="1" applyBorder="1" applyAlignment="1">
      <alignment vertical="center"/>
    </xf>
    <xf numFmtId="0" fontId="1" fillId="0" borderId="0" xfId="0" applyFont="1" applyAlignment="1">
      <alignment horizontal="left" vertical="center" indent="1"/>
    </xf>
    <xf numFmtId="0" fontId="58" fillId="31" borderId="10" xfId="0" applyFont="1" applyFill="1" applyBorder="1" applyAlignment="1">
      <alignment horizontal="left" vertical="center" wrapText="1" indent="1"/>
    </xf>
    <xf numFmtId="0" fontId="58" fillId="31" borderId="14" xfId="0" quotePrefix="1" applyFont="1" applyFill="1" applyBorder="1" applyAlignment="1">
      <alignment vertical="center" wrapText="1"/>
    </xf>
    <xf numFmtId="0" fontId="58" fillId="31" borderId="10" xfId="0" applyFont="1" applyFill="1" applyBorder="1" applyAlignment="1">
      <alignment horizontal="left" vertical="center" indent="1"/>
    </xf>
    <xf numFmtId="0" fontId="44" fillId="25" borderId="0" xfId="0" applyFont="1" applyFill="1" applyAlignment="1">
      <alignment vertical="center"/>
    </xf>
    <xf numFmtId="0" fontId="41" fillId="25" borderId="0" xfId="0" applyFont="1" applyFill="1" applyAlignment="1">
      <alignment vertical="center"/>
    </xf>
    <xf numFmtId="0" fontId="41" fillId="0" borderId="0" xfId="0" applyFont="1" applyAlignment="1">
      <alignment vertical="center"/>
    </xf>
    <xf numFmtId="0" fontId="44" fillId="25" borderId="0" xfId="0" applyFont="1" applyFill="1" applyAlignment="1">
      <alignment vertical="center" wrapText="1"/>
    </xf>
    <xf numFmtId="167" fontId="1" fillId="0" borderId="0" xfId="29" applyNumberFormat="1" applyFont="1" applyBorder="1" applyAlignment="1">
      <alignment vertical="center"/>
    </xf>
    <xf numFmtId="167" fontId="1" fillId="0" borderId="0" xfId="29" applyNumberFormat="1" applyFont="1" applyAlignment="1">
      <alignment vertical="center"/>
    </xf>
    <xf numFmtId="169" fontId="1" fillId="25" borderId="0" xfId="29" applyNumberFormat="1" applyFont="1" applyFill="1" applyBorder="1" applyAlignment="1">
      <alignment vertical="center"/>
    </xf>
    <xf numFmtId="1" fontId="1" fillId="25" borderId="0" xfId="29" applyNumberFormat="1" applyFont="1" applyFill="1" applyBorder="1" applyAlignment="1">
      <alignment vertical="center"/>
    </xf>
    <xf numFmtId="170" fontId="1" fillId="25" borderId="0" xfId="29" applyNumberFormat="1" applyFont="1" applyFill="1" applyBorder="1" applyAlignment="1">
      <alignment vertical="center"/>
    </xf>
    <xf numFmtId="0" fontId="1" fillId="25" borderId="0" xfId="0" applyFont="1" applyFill="1" applyAlignment="1">
      <alignment vertical="center"/>
    </xf>
    <xf numFmtId="0" fontId="1" fillId="0" borderId="0" xfId="0" applyFont="1" applyFill="1" applyAlignment="1">
      <alignment vertical="center"/>
    </xf>
    <xf numFmtId="0" fontId="1" fillId="0" borderId="0" xfId="0" applyFont="1" applyAlignment="1">
      <alignment vertical="center" wrapText="1"/>
    </xf>
    <xf numFmtId="0" fontId="1" fillId="0" borderId="0" xfId="0" applyFont="1" applyFill="1" applyAlignment="1">
      <alignment vertical="center" wrapText="1"/>
    </xf>
    <xf numFmtId="167" fontId="19" fillId="0" borderId="0" xfId="29" applyNumberFormat="1" applyFont="1" applyFill="1" applyBorder="1" applyAlignment="1">
      <alignment horizontal="left" vertical="center"/>
    </xf>
    <xf numFmtId="0" fontId="1" fillId="0" borderId="10" xfId="0" applyFont="1" applyBorder="1" applyAlignment="1">
      <alignment vertical="center"/>
    </xf>
    <xf numFmtId="0" fontId="62" fillId="31" borderId="0" xfId="0" applyFont="1" applyFill="1" applyAlignment="1">
      <alignment vertical="center"/>
    </xf>
    <xf numFmtId="0" fontId="19" fillId="0" borderId="0" xfId="0" applyFont="1" applyAlignment="1">
      <alignment horizontal="left" vertical="center" indent="1"/>
    </xf>
    <xf numFmtId="0" fontId="1" fillId="0" borderId="0" xfId="0" applyFont="1" applyAlignment="1">
      <alignment horizontal="left" vertical="center" wrapText="1" indent="1"/>
    </xf>
    <xf numFmtId="0" fontId="0" fillId="0" borderId="0" xfId="0" applyAlignment="1">
      <alignment horizontal="left" vertical="center" indent="1"/>
    </xf>
    <xf numFmtId="0" fontId="62" fillId="31" borderId="0" xfId="0" applyFont="1" applyFill="1" applyAlignment="1">
      <alignment horizontal="left" vertical="center" indent="1"/>
    </xf>
    <xf numFmtId="0" fontId="59" fillId="25" borderId="0" xfId="0" applyFont="1" applyFill="1" applyAlignment="1">
      <alignment horizontal="left" vertical="top" indent="1"/>
    </xf>
    <xf numFmtId="2" fontId="53" fillId="0" borderId="0" xfId="0" applyNumberFormat="1" applyFont="1" applyAlignment="1">
      <alignment wrapText="1"/>
    </xf>
    <xf numFmtId="0" fontId="59" fillId="25" borderId="0" xfId="0" quotePrefix="1" applyFont="1" applyFill="1" applyAlignment="1">
      <alignment horizontal="left" vertical="top" indent="1"/>
    </xf>
    <xf numFmtId="0" fontId="53" fillId="0" borderId="0" xfId="0" quotePrefix="1" applyFont="1" applyAlignment="1">
      <alignment horizontal="left" vertical="top" wrapText="1"/>
    </xf>
    <xf numFmtId="0" fontId="53" fillId="0" borderId="0" xfId="0" applyFont="1" applyAlignment="1">
      <alignment horizontal="left" vertical="top" wrapText="1"/>
    </xf>
    <xf numFmtId="0" fontId="53" fillId="0" borderId="0" xfId="0" applyFont="1" applyAlignment="1">
      <alignment vertical="top" wrapText="1"/>
    </xf>
    <xf numFmtId="0" fontId="53" fillId="0" borderId="0" xfId="0" applyFont="1" applyAlignment="1">
      <alignment horizontal="left" vertical="top" indent="1"/>
    </xf>
    <xf numFmtId="0" fontId="39" fillId="25" borderId="0" xfId="39" applyFill="1" applyAlignment="1" applyProtection="1">
      <alignment horizontal="left" vertical="top" wrapText="1" indent="1"/>
    </xf>
    <xf numFmtId="0" fontId="39" fillId="25" borderId="0" xfId="39" quotePrefix="1" applyFill="1" applyAlignment="1" applyProtection="1">
      <alignment horizontal="left" vertical="top" indent="1"/>
    </xf>
    <xf numFmtId="0" fontId="1" fillId="32" borderId="10" xfId="0" applyFont="1" applyFill="1" applyBorder="1" applyAlignment="1">
      <alignment vertical="center" wrapText="1"/>
    </xf>
    <xf numFmtId="0" fontId="28" fillId="0" borderId="10" xfId="0" applyFont="1" applyFill="1" applyBorder="1" applyAlignment="1">
      <alignment vertical="center" wrapText="1"/>
    </xf>
    <xf numFmtId="0" fontId="1" fillId="0" borderId="10" xfId="0" applyFont="1" applyFill="1" applyBorder="1" applyAlignment="1">
      <alignment vertical="center" wrapText="1"/>
    </xf>
    <xf numFmtId="171" fontId="19" fillId="36" borderId="10" xfId="32" applyNumberFormat="1" applyFont="1" applyFill="1" applyBorder="1" applyAlignment="1">
      <alignment vertical="center"/>
    </xf>
    <xf numFmtId="10" fontId="19" fillId="36" borderId="10" xfId="46" applyNumberFormat="1" applyFont="1" applyFill="1" applyBorder="1" applyAlignment="1">
      <alignment vertical="center"/>
    </xf>
    <xf numFmtId="171" fontId="1" fillId="36" borderId="10" xfId="29" applyNumberFormat="1" applyFont="1" applyFill="1" applyBorder="1" applyAlignment="1">
      <alignment vertical="center"/>
    </xf>
    <xf numFmtId="0" fontId="1" fillId="36" borderId="10" xfId="0" applyFont="1" applyFill="1" applyBorder="1" applyAlignment="1">
      <alignment horizontal="left" vertical="center" indent="1"/>
    </xf>
    <xf numFmtId="0" fontId="1" fillId="32" borderId="11" xfId="0" applyFont="1" applyFill="1" applyBorder="1" applyAlignment="1">
      <alignment horizontal="left" vertical="center" indent="1"/>
    </xf>
    <xf numFmtId="0" fontId="1" fillId="32" borderId="10" xfId="0" applyFont="1" applyFill="1" applyBorder="1" applyAlignment="1">
      <alignment horizontal="left" vertical="center" indent="1"/>
    </xf>
    <xf numFmtId="171" fontId="19" fillId="36" borderId="10" xfId="29" applyNumberFormat="1" applyFont="1" applyFill="1" applyBorder="1" applyAlignment="1">
      <alignment vertical="center"/>
    </xf>
    <xf numFmtId="0" fontId="1" fillId="0" borderId="12" xfId="0" applyFont="1" applyBorder="1" applyAlignment="1">
      <alignment vertical="center" wrapText="1"/>
    </xf>
    <xf numFmtId="0" fontId="58" fillId="31" borderId="10" xfId="0" applyFont="1" applyFill="1" applyBorder="1" applyAlignment="1">
      <alignment horizontal="center" vertical="center" wrapText="1"/>
    </xf>
    <xf numFmtId="0" fontId="62" fillId="31" borderId="10" xfId="0" applyFont="1" applyFill="1" applyBorder="1" applyAlignment="1">
      <alignment horizontal="left" vertical="center" wrapText="1" indent="1"/>
    </xf>
    <xf numFmtId="0" fontId="1" fillId="0" borderId="11" xfId="0" applyFont="1" applyBorder="1" applyAlignment="1">
      <alignment horizontal="left" vertical="center" wrapText="1" indent="1"/>
    </xf>
    <xf numFmtId="0" fontId="48" fillId="33" borderId="10" xfId="0" applyFont="1" applyFill="1" applyBorder="1" applyAlignment="1">
      <alignment horizontal="left" vertical="center" wrapText="1" indent="1"/>
    </xf>
    <xf numFmtId="0" fontId="1" fillId="33" borderId="10" xfId="0" applyFont="1" applyFill="1" applyBorder="1" applyAlignment="1">
      <alignment horizontal="left" vertical="center" wrapText="1" indent="2"/>
    </xf>
    <xf numFmtId="0" fontId="19" fillId="33" borderId="10" xfId="0" applyFont="1" applyFill="1" applyBorder="1" applyAlignment="1">
      <alignment horizontal="left" vertical="center" wrapText="1" indent="1"/>
    </xf>
    <xf numFmtId="0" fontId="63" fillId="25" borderId="11" xfId="0" applyFont="1" applyFill="1" applyBorder="1" applyAlignment="1">
      <alignment vertical="center" wrapText="1"/>
    </xf>
    <xf numFmtId="0" fontId="64" fillId="25" borderId="13" xfId="0" applyFont="1" applyFill="1" applyBorder="1" applyAlignment="1">
      <alignment vertical="center" wrapText="1"/>
    </xf>
    <xf numFmtId="0" fontId="64" fillId="25" borderId="10" xfId="0" applyFont="1" applyFill="1" applyBorder="1" applyAlignment="1">
      <alignment horizontal="left" vertical="center" wrapText="1"/>
    </xf>
    <xf numFmtId="0" fontId="64" fillId="25" borderId="10" xfId="0" applyFont="1" applyFill="1" applyBorder="1" applyAlignment="1">
      <alignment vertical="center" wrapText="1"/>
    </xf>
    <xf numFmtId="0" fontId="63" fillId="25" borderId="10" xfId="0" applyFont="1" applyFill="1" applyBorder="1" applyAlignment="1">
      <alignment vertical="center" wrapText="1"/>
    </xf>
    <xf numFmtId="0" fontId="41" fillId="31" borderId="10" xfId="0" applyFont="1" applyFill="1" applyBorder="1"/>
    <xf numFmtId="173" fontId="58" fillId="31" borderId="10" xfId="0" applyNumberFormat="1" applyFont="1" applyFill="1" applyBorder="1"/>
    <xf numFmtId="0" fontId="1" fillId="26" borderId="10" xfId="0" applyFont="1" applyFill="1" applyBorder="1" applyAlignment="1">
      <alignment vertical="center"/>
    </xf>
    <xf numFmtId="0" fontId="1" fillId="0" borderId="10" xfId="0" applyFont="1" applyFill="1" applyBorder="1" applyAlignment="1">
      <alignment vertical="center"/>
    </xf>
    <xf numFmtId="0" fontId="41" fillId="31" borderId="10" xfId="0" applyFont="1" applyFill="1" applyBorder="1" applyAlignment="1">
      <alignment vertical="center"/>
    </xf>
    <xf numFmtId="173" fontId="58" fillId="31" borderId="10" xfId="0" applyNumberFormat="1" applyFont="1" applyFill="1" applyBorder="1" applyAlignment="1">
      <alignment vertical="center"/>
    </xf>
    <xf numFmtId="0" fontId="1" fillId="27" borderId="10" xfId="0" applyFont="1" applyFill="1" applyBorder="1" applyAlignment="1">
      <alignment vertical="center"/>
    </xf>
    <xf numFmtId="0" fontId="31" fillId="28" borderId="10" xfId="0" applyFont="1" applyFill="1" applyBorder="1" applyAlignment="1">
      <alignment vertical="center" wrapText="1"/>
    </xf>
    <xf numFmtId="0" fontId="1" fillId="28" borderId="10" xfId="0" applyFont="1" applyFill="1" applyBorder="1" applyAlignment="1">
      <alignment vertical="center"/>
    </xf>
    <xf numFmtId="0" fontId="31" fillId="29" borderId="10" xfId="0" applyFont="1" applyFill="1" applyBorder="1" applyAlignment="1">
      <alignment vertical="center" wrapText="1"/>
    </xf>
    <xf numFmtId="0" fontId="31" fillId="0" borderId="10" xfId="0" applyFont="1" applyFill="1" applyBorder="1" applyAlignment="1">
      <alignment vertical="center" wrapText="1"/>
    </xf>
    <xf numFmtId="0" fontId="28" fillId="0" borderId="10" xfId="0" applyFont="1" applyFill="1" applyBorder="1" applyAlignment="1">
      <alignment vertical="center"/>
    </xf>
    <xf numFmtId="0" fontId="1" fillId="29" borderId="10" xfId="0" applyFont="1" applyFill="1" applyBorder="1" applyAlignment="1">
      <alignment vertical="center"/>
    </xf>
    <xf numFmtId="0" fontId="19" fillId="0" borderId="10" xfId="0" applyFont="1" applyFill="1" applyBorder="1" applyAlignment="1">
      <alignment horizontal="left" vertical="center" indent="1"/>
    </xf>
    <xf numFmtId="0" fontId="1" fillId="0" borderId="10" xfId="0" applyFont="1" applyFill="1" applyBorder="1" applyAlignment="1">
      <alignment horizontal="left" vertical="center" wrapText="1" indent="1"/>
    </xf>
    <xf numFmtId="0" fontId="1" fillId="0" borderId="10" xfId="0" applyFont="1" applyFill="1" applyBorder="1" applyAlignment="1">
      <alignment horizontal="left" vertical="center" indent="1"/>
    </xf>
    <xf numFmtId="0" fontId="19" fillId="0" borderId="10" xfId="0" applyFont="1" applyFill="1" applyBorder="1" applyAlignment="1">
      <alignment horizontal="left" vertical="center" wrapText="1" indent="1"/>
    </xf>
    <xf numFmtId="0" fontId="65" fillId="0" borderId="10" xfId="0" applyFont="1" applyFill="1" applyBorder="1" applyAlignment="1">
      <alignment horizontal="left" vertical="center" indent="1"/>
    </xf>
    <xf numFmtId="0" fontId="57" fillId="0" borderId="10" xfId="0" applyFont="1" applyFill="1" applyBorder="1" applyAlignment="1">
      <alignment horizontal="left" vertical="center" indent="1"/>
    </xf>
    <xf numFmtId="0" fontId="1" fillId="0" borderId="10" xfId="0" applyFont="1" applyBorder="1" applyAlignment="1">
      <alignment horizontal="left" vertical="center" indent="1"/>
    </xf>
    <xf numFmtId="0" fontId="1" fillId="0" borderId="0" xfId="0" applyFont="1" applyAlignment="1">
      <alignment horizontal="left"/>
    </xf>
    <xf numFmtId="0" fontId="1" fillId="0" borderId="0" xfId="0" applyNumberFormat="1" applyFont="1"/>
    <xf numFmtId="0" fontId="56" fillId="0" borderId="0" xfId="0" applyFont="1" applyBorder="1" applyAlignment="1">
      <alignment vertical="center"/>
    </xf>
    <xf numFmtId="0" fontId="0" fillId="0" borderId="0" xfId="0" applyBorder="1" applyAlignment="1">
      <alignment vertical="center"/>
    </xf>
    <xf numFmtId="0" fontId="39" fillId="0" borderId="0" xfId="39" applyFont="1" applyAlignment="1" applyProtection="1">
      <alignment horizontal="center" vertical="center" wrapText="1"/>
    </xf>
    <xf numFmtId="0" fontId="19" fillId="0" borderId="0" xfId="0" applyFont="1" applyAlignment="1">
      <alignment vertical="center"/>
    </xf>
    <xf numFmtId="0" fontId="1" fillId="0" borderId="0" xfId="0" applyNumberFormat="1" applyFont="1" applyAlignment="1">
      <alignment vertical="center"/>
    </xf>
    <xf numFmtId="0" fontId="58" fillId="31" borderId="10" xfId="0" applyFont="1" applyFill="1" applyBorder="1" applyAlignment="1">
      <alignment vertical="center"/>
    </xf>
    <xf numFmtId="14" fontId="64" fillId="25" borderId="10" xfId="0" applyNumberFormat="1" applyFont="1" applyFill="1" applyBorder="1" applyAlignment="1">
      <alignment vertical="center" wrapText="1"/>
    </xf>
    <xf numFmtId="0" fontId="64" fillId="25" borderId="10" xfId="0" applyFont="1" applyFill="1" applyBorder="1" applyAlignment="1">
      <alignment horizontal="right" vertical="center" wrapText="1"/>
    </xf>
    <xf numFmtId="172" fontId="64" fillId="25" borderId="10" xfId="0" applyNumberFormat="1" applyFont="1" applyFill="1" applyBorder="1" applyAlignment="1">
      <alignment horizontal="right" vertical="center" wrapText="1"/>
    </xf>
    <xf numFmtId="172" fontId="64" fillId="25" borderId="10" xfId="0" applyNumberFormat="1" applyFont="1" applyFill="1" applyBorder="1" applyAlignment="1">
      <alignment horizontal="left" vertical="center" wrapText="1"/>
    </xf>
    <xf numFmtId="171" fontId="64" fillId="25" borderId="10" xfId="0" applyNumberFormat="1" applyFont="1" applyFill="1" applyBorder="1" applyAlignment="1">
      <alignment horizontal="right" vertical="center"/>
    </xf>
    <xf numFmtId="171" fontId="64" fillId="25" borderId="10" xfId="0" applyNumberFormat="1" applyFont="1" applyFill="1" applyBorder="1" applyAlignment="1">
      <alignment horizontal="right" vertical="center" wrapText="1"/>
    </xf>
    <xf numFmtId="0" fontId="1" fillId="32" borderId="10" xfId="0" applyFont="1" applyFill="1" applyBorder="1" applyAlignment="1">
      <alignment horizontal="left" vertical="center" wrapText="1"/>
    </xf>
    <xf numFmtId="0" fontId="1" fillId="32" borderId="10" xfId="0" applyFont="1" applyFill="1" applyBorder="1" applyAlignment="1">
      <alignment horizontal="right" vertical="center" wrapText="1"/>
    </xf>
    <xf numFmtId="0" fontId="1" fillId="32" borderId="10" xfId="0" applyFont="1" applyFill="1" applyBorder="1" applyAlignment="1">
      <alignment horizontal="left" vertical="center"/>
    </xf>
    <xf numFmtId="0" fontId="1" fillId="32" borderId="10" xfId="0" applyFont="1" applyFill="1" applyBorder="1" applyAlignment="1">
      <alignment horizontal="right" vertical="center"/>
    </xf>
    <xf numFmtId="171" fontId="1" fillId="32" borderId="10" xfId="0" applyNumberFormat="1" applyFont="1" applyFill="1" applyBorder="1" applyAlignment="1">
      <alignment horizontal="right" vertical="center" wrapText="1"/>
    </xf>
    <xf numFmtId="171" fontId="1" fillId="32" borderId="10" xfId="0" applyNumberFormat="1" applyFont="1" applyFill="1" applyBorder="1" applyAlignment="1">
      <alignment horizontal="right" vertical="center"/>
    </xf>
    <xf numFmtId="0" fontId="41" fillId="31" borderId="15" xfId="0" applyFont="1" applyFill="1" applyBorder="1" applyAlignment="1">
      <alignment horizontal="center" vertical="center" wrapText="1"/>
    </xf>
    <xf numFmtId="0" fontId="41" fillId="31" borderId="10" xfId="0" applyFont="1" applyFill="1" applyBorder="1" applyAlignment="1">
      <alignment horizontal="center" vertical="center" wrapText="1"/>
    </xf>
    <xf numFmtId="0" fontId="1" fillId="36" borderId="10" xfId="0" applyFont="1" applyFill="1" applyBorder="1" applyAlignment="1">
      <alignment horizontal="left" vertical="center"/>
    </xf>
    <xf numFmtId="172" fontId="1" fillId="36" borderId="10" xfId="0" applyNumberFormat="1" applyFont="1" applyFill="1" applyBorder="1" applyAlignment="1">
      <alignment vertical="center"/>
    </xf>
    <xf numFmtId="174" fontId="1" fillId="36" borderId="10" xfId="0" applyNumberFormat="1" applyFont="1" applyFill="1" applyBorder="1" applyAlignment="1">
      <alignment vertical="center"/>
    </xf>
    <xf numFmtId="172" fontId="1" fillId="36" borderId="10" xfId="0" applyNumberFormat="1" applyFont="1" applyFill="1" applyBorder="1" applyAlignment="1">
      <alignment horizontal="right" vertical="center" wrapText="1"/>
    </xf>
    <xf numFmtId="171" fontId="1" fillId="36" borderId="10" xfId="0" applyNumberFormat="1" applyFont="1" applyFill="1" applyBorder="1" applyAlignment="1">
      <alignment horizontal="right" vertical="center" wrapText="1"/>
    </xf>
    <xf numFmtId="0" fontId="1" fillId="36" borderId="10" xfId="0" applyNumberFormat="1" applyFont="1" applyFill="1" applyBorder="1" applyAlignment="1">
      <alignment vertical="center"/>
    </xf>
    <xf numFmtId="0" fontId="58" fillId="31" borderId="10" xfId="0" applyFont="1" applyFill="1" applyBorder="1" applyAlignment="1">
      <alignment horizontal="center" wrapText="1"/>
    </xf>
    <xf numFmtId="0" fontId="1" fillId="33" borderId="10" xfId="0" applyFont="1" applyFill="1" applyBorder="1" applyAlignment="1">
      <alignment wrapText="1"/>
    </xf>
    <xf numFmtId="0" fontId="1" fillId="25" borderId="0" xfId="0" applyFont="1" applyFill="1" applyBorder="1" applyAlignment="1">
      <alignment vertical="center" wrapText="1"/>
    </xf>
    <xf numFmtId="1" fontId="1" fillId="25" borderId="0" xfId="0" applyNumberFormat="1" applyFont="1" applyFill="1" applyBorder="1" applyAlignment="1">
      <alignment vertical="center" wrapText="1"/>
    </xf>
    <xf numFmtId="172" fontId="1" fillId="25" borderId="0" xfId="0" applyNumberFormat="1" applyFont="1" applyFill="1" applyBorder="1" applyAlignment="1">
      <alignment vertical="center" wrapText="1"/>
    </xf>
    <xf numFmtId="2" fontId="1" fillId="0" borderId="0" xfId="0" applyNumberFormat="1" applyFont="1" applyAlignment="1">
      <alignment vertical="center"/>
    </xf>
    <xf numFmtId="3" fontId="19" fillId="25" borderId="0" xfId="0" applyNumberFormat="1" applyFont="1" applyFill="1" applyBorder="1" applyAlignment="1">
      <alignment vertical="center" wrapText="1"/>
    </xf>
    <xf numFmtId="1" fontId="19" fillId="25" borderId="0" xfId="0" applyNumberFormat="1" applyFont="1" applyFill="1" applyBorder="1" applyAlignment="1">
      <alignment vertical="center" wrapText="1"/>
    </xf>
    <xf numFmtId="2" fontId="19" fillId="25" borderId="0" xfId="0" applyNumberFormat="1" applyFont="1" applyFill="1" applyBorder="1" applyAlignment="1">
      <alignment vertical="center" wrapText="1"/>
    </xf>
    <xf numFmtId="172" fontId="19" fillId="25" borderId="0" xfId="0" applyNumberFormat="1" applyFont="1" applyFill="1" applyBorder="1" applyAlignment="1">
      <alignment vertical="center"/>
    </xf>
    <xf numFmtId="169" fontId="1" fillId="25" borderId="0" xfId="0" applyNumberFormat="1" applyFont="1" applyFill="1" applyBorder="1" applyAlignment="1">
      <alignment vertical="center" wrapText="1"/>
    </xf>
    <xf numFmtId="0" fontId="58" fillId="31" borderId="23" xfId="0" applyFont="1" applyFill="1" applyBorder="1" applyAlignment="1">
      <alignment horizontal="center" vertical="center" wrapText="1"/>
    </xf>
    <xf numFmtId="0" fontId="58" fillId="31" borderId="25" xfId="0" applyFont="1" applyFill="1" applyBorder="1" applyAlignment="1">
      <alignment horizontal="center" vertical="center" wrapText="1"/>
    </xf>
    <xf numFmtId="0" fontId="58" fillId="31" borderId="26" xfId="0" applyFont="1" applyFill="1" applyBorder="1" applyAlignment="1">
      <alignment horizontal="center" vertical="center" wrapText="1"/>
    </xf>
    <xf numFmtId="172" fontId="63" fillId="36" borderId="24" xfId="0" applyNumberFormat="1" applyFont="1" applyFill="1" applyBorder="1" applyAlignment="1">
      <alignment vertical="center" wrapText="1"/>
    </xf>
    <xf numFmtId="172" fontId="63" fillId="36" borderId="15" xfId="0" applyNumberFormat="1" applyFont="1" applyFill="1" applyBorder="1" applyAlignment="1">
      <alignment vertical="center"/>
    </xf>
    <xf numFmtId="3" fontId="1" fillId="32" borderId="10" xfId="0" applyNumberFormat="1" applyFont="1" applyFill="1" applyBorder="1" applyAlignment="1">
      <alignment vertical="center" wrapText="1"/>
    </xf>
    <xf numFmtId="1" fontId="1" fillId="32" borderId="10" xfId="0" applyNumberFormat="1" applyFont="1" applyFill="1" applyBorder="1" applyAlignment="1">
      <alignment vertical="center" wrapText="1"/>
    </xf>
    <xf numFmtId="3" fontId="1" fillId="32" borderId="13" xfId="0" applyNumberFormat="1" applyFont="1" applyFill="1" applyBorder="1" applyAlignment="1">
      <alignment vertical="center" wrapText="1"/>
    </xf>
    <xf numFmtId="169" fontId="1" fillId="32" borderId="10" xfId="0" applyNumberFormat="1" applyFont="1" applyFill="1" applyBorder="1" applyAlignment="1">
      <alignment vertical="center" wrapText="1"/>
    </xf>
    <xf numFmtId="169" fontId="1" fillId="32" borderId="13" xfId="0" applyNumberFormat="1" applyFont="1" applyFill="1" applyBorder="1" applyAlignment="1">
      <alignment vertical="center" wrapText="1"/>
    </xf>
    <xf numFmtId="1" fontId="1" fillId="32" borderId="13" xfId="0" applyNumberFormat="1" applyFont="1" applyFill="1" applyBorder="1" applyAlignment="1">
      <alignment vertical="center" wrapText="1"/>
    </xf>
    <xf numFmtId="172" fontId="1" fillId="36" borderId="21" xfId="0" applyNumberFormat="1" applyFont="1" applyFill="1" applyBorder="1" applyAlignment="1">
      <alignment vertical="center" wrapText="1"/>
    </xf>
    <xf numFmtId="1" fontId="1" fillId="36" borderId="13" xfId="0" applyNumberFormat="1" applyFont="1" applyFill="1" applyBorder="1" applyAlignment="1">
      <alignment vertical="center" wrapText="1"/>
    </xf>
    <xf numFmtId="172" fontId="1" fillId="36" borderId="10" xfId="0" applyNumberFormat="1" applyFont="1" applyFill="1" applyBorder="1" applyAlignment="1">
      <alignment vertical="center" wrapText="1"/>
    </xf>
    <xf numFmtId="0" fontId="1" fillId="36" borderId="13" xfId="0" applyFont="1" applyFill="1" applyBorder="1" applyAlignment="1">
      <alignment vertical="center" wrapText="1"/>
    </xf>
    <xf numFmtId="1" fontId="19" fillId="36" borderId="10" xfId="0" applyNumberFormat="1" applyFont="1" applyFill="1" applyBorder="1" applyAlignment="1">
      <alignment vertical="center" wrapText="1"/>
    </xf>
    <xf numFmtId="1" fontId="19" fillId="36" borderId="13" xfId="0" applyNumberFormat="1" applyFont="1" applyFill="1" applyBorder="1" applyAlignment="1">
      <alignment vertical="center" wrapText="1"/>
    </xf>
    <xf numFmtId="169" fontId="19" fillId="36" borderId="24" xfId="0" applyNumberFormat="1" applyFont="1" applyFill="1" applyBorder="1" applyAlignment="1">
      <alignment vertical="center" wrapText="1"/>
    </xf>
    <xf numFmtId="1" fontId="19" fillId="36" borderId="20" xfId="0" applyNumberFormat="1" applyFont="1" applyFill="1" applyBorder="1" applyAlignment="1">
      <alignment vertical="center" wrapText="1"/>
    </xf>
    <xf numFmtId="169" fontId="19" fillId="36" borderId="15" xfId="0" applyNumberFormat="1" applyFont="1" applyFill="1" applyBorder="1" applyAlignment="1">
      <alignment vertical="center" wrapText="1"/>
    </xf>
    <xf numFmtId="172" fontId="19" fillId="36" borderId="10" xfId="0" applyNumberFormat="1" applyFont="1" applyFill="1" applyBorder="1" applyAlignment="1">
      <alignment vertical="center"/>
    </xf>
    <xf numFmtId="1" fontId="1" fillId="36" borderId="10" xfId="0" applyNumberFormat="1" applyFont="1" applyFill="1" applyBorder="1" applyAlignment="1">
      <alignment vertical="center" wrapText="1"/>
    </xf>
    <xf numFmtId="1" fontId="1" fillId="36" borderId="15" xfId="0" applyNumberFormat="1" applyFont="1" applyFill="1" applyBorder="1" applyAlignment="1">
      <alignment vertical="center" wrapText="1"/>
    </xf>
    <xf numFmtId="169" fontId="1" fillId="36" borderId="24" xfId="0" applyNumberFormat="1" applyFont="1" applyFill="1" applyBorder="1" applyAlignment="1">
      <alignment vertical="center" wrapText="1"/>
    </xf>
    <xf numFmtId="1" fontId="1" fillId="36" borderId="20" xfId="0" applyNumberFormat="1" applyFont="1" applyFill="1" applyBorder="1" applyAlignment="1">
      <alignment vertical="center" wrapText="1"/>
    </xf>
    <xf numFmtId="169" fontId="1" fillId="36" borderId="15" xfId="0" applyNumberFormat="1" applyFont="1" applyFill="1" applyBorder="1" applyAlignment="1">
      <alignment vertical="center" wrapText="1"/>
    </xf>
    <xf numFmtId="169" fontId="1" fillId="36" borderId="28" xfId="0" applyNumberFormat="1" applyFont="1" applyFill="1" applyBorder="1" applyAlignment="1">
      <alignment vertical="center" wrapText="1"/>
    </xf>
    <xf numFmtId="1" fontId="19" fillId="36" borderId="23" xfId="0" applyNumberFormat="1" applyFont="1" applyFill="1" applyBorder="1" applyAlignment="1">
      <alignment vertical="center" wrapText="1"/>
    </xf>
    <xf numFmtId="169" fontId="63" fillId="36" borderId="25" xfId="0" applyNumberFormat="1" applyFont="1" applyFill="1" applyBorder="1" applyAlignment="1">
      <alignment vertical="center" wrapText="1"/>
    </xf>
    <xf numFmtId="1" fontId="19" fillId="36" borderId="26" xfId="0" applyNumberFormat="1" applyFont="1" applyFill="1" applyBorder="1" applyAlignment="1">
      <alignment vertical="center" wrapText="1"/>
    </xf>
    <xf numFmtId="169" fontId="19" fillId="36" borderId="26" xfId="0" applyNumberFormat="1" applyFont="1" applyFill="1" applyBorder="1" applyAlignment="1">
      <alignment vertical="center" wrapText="1"/>
    </xf>
    <xf numFmtId="169" fontId="63" fillId="36" borderId="23" xfId="0" applyNumberFormat="1" applyFont="1" applyFill="1" applyBorder="1" applyAlignment="1">
      <alignment vertical="center" wrapText="1"/>
    </xf>
    <xf numFmtId="172" fontId="19" fillId="36" borderId="23" xfId="0" applyNumberFormat="1" applyFont="1" applyFill="1" applyBorder="1" applyAlignment="1">
      <alignment vertical="center"/>
    </xf>
    <xf numFmtId="169" fontId="63" fillId="36" borderId="28" xfId="0" applyNumberFormat="1" applyFont="1" applyFill="1" applyBorder="1" applyAlignment="1">
      <alignment vertical="center" wrapText="1"/>
    </xf>
    <xf numFmtId="169" fontId="63" fillId="36" borderId="24" xfId="0" applyNumberFormat="1" applyFont="1" applyFill="1" applyBorder="1" applyAlignment="1">
      <alignment vertical="center" wrapText="1"/>
    </xf>
    <xf numFmtId="169" fontId="1" fillId="36" borderId="13" xfId="0" applyNumberFormat="1" applyFont="1" applyFill="1" applyBorder="1" applyAlignment="1">
      <alignment vertical="center" wrapText="1"/>
    </xf>
    <xf numFmtId="169" fontId="63" fillId="36" borderId="15" xfId="0" applyNumberFormat="1" applyFont="1" applyFill="1" applyBorder="1" applyAlignment="1">
      <alignment vertical="center" wrapText="1"/>
    </xf>
    <xf numFmtId="172" fontId="19" fillId="36" borderId="15" xfId="0" applyNumberFormat="1" applyFont="1" applyFill="1" applyBorder="1" applyAlignment="1">
      <alignment vertical="center"/>
    </xf>
    <xf numFmtId="172" fontId="19" fillId="36" borderId="15" xfId="0" applyNumberFormat="1" applyFont="1" applyFill="1" applyBorder="1" applyAlignment="1">
      <alignment vertical="center" wrapText="1"/>
    </xf>
    <xf numFmtId="1" fontId="19" fillId="32" borderId="15" xfId="0" applyNumberFormat="1" applyFont="1" applyFill="1" applyBorder="1" applyAlignment="1">
      <alignment vertical="center" wrapText="1"/>
    </xf>
    <xf numFmtId="0" fontId="58" fillId="31" borderId="15" xfId="0" applyFont="1" applyFill="1" applyBorder="1" applyAlignment="1">
      <alignment vertical="center" wrapText="1"/>
    </xf>
    <xf numFmtId="1" fontId="58" fillId="31" borderId="15" xfId="0" applyNumberFormat="1" applyFont="1" applyFill="1" applyBorder="1" applyAlignment="1">
      <alignment vertical="center" wrapText="1"/>
    </xf>
    <xf numFmtId="169" fontId="58" fillId="31" borderId="15" xfId="0" applyNumberFormat="1" applyFont="1" applyFill="1" applyBorder="1" applyAlignment="1">
      <alignment vertical="center" wrapText="1"/>
    </xf>
    <xf numFmtId="3" fontId="19" fillId="36" borderId="10" xfId="0" applyNumberFormat="1" applyFont="1" applyFill="1" applyBorder="1" applyAlignment="1">
      <alignment vertical="center" wrapText="1"/>
    </xf>
    <xf numFmtId="3" fontId="1" fillId="36" borderId="10" xfId="0" applyNumberFormat="1" applyFont="1" applyFill="1" applyBorder="1" applyAlignment="1">
      <alignment vertical="center" wrapText="1"/>
    </xf>
    <xf numFmtId="172" fontId="1" fillId="36" borderId="15" xfId="0" applyNumberFormat="1" applyFont="1" applyFill="1" applyBorder="1" applyAlignment="1">
      <alignment vertical="center"/>
    </xf>
    <xf numFmtId="3" fontId="19" fillId="36" borderId="20" xfId="0" applyNumberFormat="1" applyFont="1" applyFill="1" applyBorder="1" applyAlignment="1">
      <alignment vertical="center" wrapText="1"/>
    </xf>
    <xf numFmtId="3" fontId="1" fillId="36" borderId="20" xfId="0" applyNumberFormat="1" applyFont="1" applyFill="1" applyBorder="1" applyAlignment="1">
      <alignment vertical="center" wrapText="1"/>
    </xf>
    <xf numFmtId="172" fontId="64" fillId="36" borderId="24" xfId="0" applyNumberFormat="1" applyFont="1" applyFill="1" applyBorder="1" applyAlignment="1">
      <alignment vertical="center" wrapText="1"/>
    </xf>
    <xf numFmtId="172" fontId="64" fillId="36" borderId="28" xfId="0" applyNumberFormat="1" applyFont="1" applyFill="1" applyBorder="1" applyAlignment="1">
      <alignment vertical="center" wrapText="1"/>
    </xf>
    <xf numFmtId="172" fontId="1" fillId="36" borderId="15" xfId="0" applyNumberFormat="1" applyFont="1" applyFill="1" applyBorder="1" applyAlignment="1">
      <alignment vertical="center" wrapText="1"/>
    </xf>
    <xf numFmtId="172" fontId="1" fillId="36" borderId="24" xfId="0" applyNumberFormat="1" applyFont="1" applyFill="1" applyBorder="1" applyAlignment="1">
      <alignment vertical="center" wrapText="1"/>
    </xf>
    <xf numFmtId="0" fontId="56" fillId="0" borderId="0" xfId="0" applyFont="1" applyBorder="1" applyAlignment="1">
      <alignment horizontal="left" vertical="center" indent="1"/>
    </xf>
    <xf numFmtId="0" fontId="64" fillId="25" borderId="10" xfId="0" applyFont="1" applyFill="1" applyBorder="1" applyAlignment="1">
      <alignment horizontal="left" vertical="center" wrapText="1" indent="1"/>
    </xf>
    <xf numFmtId="0" fontId="1" fillId="32" borderId="10" xfId="0" applyFont="1" applyFill="1" applyBorder="1" applyAlignment="1">
      <alignment horizontal="left" vertical="center" wrapText="1" indent="1"/>
    </xf>
    <xf numFmtId="0" fontId="66" fillId="0" borderId="0" xfId="0" applyFont="1" applyAlignment="1">
      <alignment horizontal="left" vertical="center" indent="1"/>
    </xf>
    <xf numFmtId="0" fontId="56" fillId="0" borderId="0" xfId="0" applyFont="1" applyAlignment="1">
      <alignment horizontal="left" vertical="center" indent="1"/>
    </xf>
    <xf numFmtId="0" fontId="37" fillId="25" borderId="0" xfId="0" quotePrefix="1" applyFont="1" applyFill="1" applyAlignment="1">
      <alignment horizontal="left" vertical="center" indent="1"/>
    </xf>
    <xf numFmtId="0" fontId="58" fillId="31" borderId="23" xfId="0" applyFont="1" applyFill="1" applyBorder="1" applyAlignment="1">
      <alignment horizontal="left" vertical="center" wrapText="1" indent="1"/>
    </xf>
    <xf numFmtId="0" fontId="1" fillId="32" borderId="10" xfId="0" quotePrefix="1" applyFont="1" applyFill="1" applyBorder="1" applyAlignment="1">
      <alignment horizontal="left" vertical="center" wrapText="1" indent="1"/>
    </xf>
    <xf numFmtId="0" fontId="1" fillId="25" borderId="0" xfId="0" applyFont="1" applyFill="1" applyBorder="1" applyAlignment="1">
      <alignment horizontal="left" vertical="center" wrapText="1" indent="1"/>
    </xf>
    <xf numFmtId="0" fontId="19" fillId="36" borderId="10" xfId="0" applyFont="1" applyFill="1" applyBorder="1" applyAlignment="1">
      <alignment horizontal="left" vertical="center" wrapText="1" indent="1"/>
    </xf>
    <xf numFmtId="0" fontId="19" fillId="36" borderId="23" xfId="0" applyFont="1" applyFill="1" applyBorder="1" applyAlignment="1">
      <alignment horizontal="left" vertical="center" wrapText="1" indent="1"/>
    </xf>
    <xf numFmtId="0" fontId="58" fillId="31" borderId="15" xfId="0" applyFont="1" applyFill="1" applyBorder="1" applyAlignment="1">
      <alignment horizontal="left" vertical="center" wrapText="1" indent="1"/>
    </xf>
    <xf numFmtId="0" fontId="19" fillId="25" borderId="0" xfId="0" applyFont="1" applyFill="1" applyBorder="1" applyAlignment="1">
      <alignment horizontal="left" vertical="center" wrapText="1" indent="1"/>
    </xf>
    <xf numFmtId="0" fontId="19" fillId="0" borderId="0" xfId="0" applyFont="1" applyBorder="1" applyAlignment="1">
      <alignment horizontal="left" vertical="center" indent="1"/>
    </xf>
    <xf numFmtId="167" fontId="19" fillId="0" borderId="0" xfId="29" applyNumberFormat="1" applyFont="1" applyFill="1" applyBorder="1" applyAlignment="1">
      <alignment horizontal="left" vertical="center" indent="1"/>
    </xf>
    <xf numFmtId="167" fontId="1" fillId="0" borderId="0" xfId="29" applyNumberFormat="1" applyFont="1" applyFill="1" applyBorder="1" applyAlignment="1">
      <alignment horizontal="left" vertical="center" indent="1"/>
    </xf>
    <xf numFmtId="0" fontId="30" fillId="0" borderId="0" xfId="0" quotePrefix="1" applyFont="1" applyFill="1" applyAlignment="1">
      <alignment horizontal="left" vertical="center" indent="1"/>
    </xf>
    <xf numFmtId="171" fontId="19" fillId="0" borderId="0" xfId="29" applyNumberFormat="1" applyFont="1" applyFill="1" applyBorder="1" applyAlignment="1">
      <alignment vertical="center"/>
    </xf>
    <xf numFmtId="9" fontId="19" fillId="25" borderId="0" xfId="29" applyNumberFormat="1" applyFont="1" applyFill="1" applyBorder="1" applyAlignment="1">
      <alignment vertical="center"/>
    </xf>
    <xf numFmtId="171" fontId="19" fillId="25" borderId="0" xfId="29" applyNumberFormat="1" applyFont="1" applyFill="1" applyBorder="1" applyAlignment="1">
      <alignment vertical="center"/>
    </xf>
    <xf numFmtId="0" fontId="1" fillId="25" borderId="0" xfId="0" quotePrefix="1" applyFont="1" applyFill="1" applyBorder="1" applyAlignment="1">
      <alignment horizontal="left" vertical="center" indent="1"/>
    </xf>
    <xf numFmtId="167" fontId="19" fillId="0" borderId="0" xfId="29" applyNumberFormat="1" applyFont="1" applyFill="1" applyBorder="1" applyAlignment="1">
      <alignment horizontal="center" vertical="center" wrapText="1"/>
    </xf>
    <xf numFmtId="171" fontId="1" fillId="0" borderId="0" xfId="29" applyNumberFormat="1" applyFont="1" applyFill="1" applyBorder="1" applyAlignment="1">
      <alignment vertical="center"/>
    </xf>
    <xf numFmtId="171" fontId="19" fillId="0" borderId="0" xfId="0" applyNumberFormat="1" applyFont="1" applyAlignment="1">
      <alignment vertical="center"/>
    </xf>
    <xf numFmtId="171" fontId="19" fillId="0" borderId="0" xfId="0" applyNumberFormat="1" applyFont="1" applyFill="1" applyBorder="1" applyAlignment="1">
      <alignment vertical="center"/>
    </xf>
    <xf numFmtId="171" fontId="19" fillId="25" borderId="10" xfId="29" applyNumberFormat="1" applyFont="1" applyFill="1" applyBorder="1" applyAlignment="1">
      <alignment vertical="center"/>
    </xf>
    <xf numFmtId="0" fontId="1" fillId="25" borderId="0" xfId="0" applyFont="1" applyFill="1" applyBorder="1"/>
    <xf numFmtId="0" fontId="1" fillId="0" borderId="0" xfId="0" applyFont="1" applyFill="1"/>
    <xf numFmtId="167" fontId="1" fillId="0" borderId="0" xfId="29" applyNumberFormat="1" applyFont="1"/>
    <xf numFmtId="0" fontId="56" fillId="0" borderId="0" xfId="1" applyFont="1" applyBorder="1" applyAlignment="1">
      <alignment horizontal="left" vertical="center" indent="1"/>
    </xf>
    <xf numFmtId="171" fontId="19" fillId="31" borderId="15" xfId="29" applyNumberFormat="1" applyFont="1" applyFill="1" applyBorder="1" applyAlignment="1">
      <alignment vertical="center"/>
    </xf>
    <xf numFmtId="0" fontId="58" fillId="31" borderId="21" xfId="0" applyFont="1" applyFill="1" applyBorder="1" applyAlignment="1">
      <alignment horizontal="left" vertical="center" wrapText="1" indent="1"/>
    </xf>
    <xf numFmtId="0" fontId="58" fillId="31" borderId="21" xfId="0" applyFont="1" applyFill="1" applyBorder="1" applyAlignment="1">
      <alignment horizontal="center" vertical="center" wrapText="1"/>
    </xf>
    <xf numFmtId="167" fontId="58" fillId="31" borderId="13" xfId="29" applyNumberFormat="1" applyFont="1" applyFill="1" applyBorder="1" applyAlignment="1">
      <alignment horizontal="center" vertical="center" wrapText="1"/>
    </xf>
    <xf numFmtId="42" fontId="58" fillId="31" borderId="10" xfId="29" applyNumberFormat="1" applyFont="1" applyFill="1" applyBorder="1" applyAlignment="1">
      <alignment vertical="center" wrapText="1"/>
    </xf>
    <xf numFmtId="171" fontId="58" fillId="31" borderId="10" xfId="29" applyNumberFormat="1" applyFont="1" applyFill="1" applyBorder="1" applyAlignment="1">
      <alignment vertical="center"/>
    </xf>
    <xf numFmtId="3" fontId="58" fillId="31" borderId="13" xfId="0" applyNumberFormat="1" applyFont="1" applyFill="1" applyBorder="1" applyAlignment="1">
      <alignment horizontal="center" vertical="center" wrapText="1"/>
    </xf>
    <xf numFmtId="0" fontId="58" fillId="31" borderId="13" xfId="0" applyFont="1" applyFill="1" applyBorder="1" applyAlignment="1">
      <alignment horizontal="center" vertical="center" wrapText="1"/>
    </xf>
    <xf numFmtId="171" fontId="58" fillId="31" borderId="15" xfId="29" applyNumberFormat="1" applyFont="1" applyFill="1" applyBorder="1" applyAlignment="1">
      <alignment vertical="center"/>
    </xf>
    <xf numFmtId="171" fontId="58" fillId="37" borderId="10" xfId="0" applyNumberFormat="1" applyFont="1" applyFill="1" applyBorder="1" applyAlignment="1">
      <alignment vertical="center"/>
    </xf>
    <xf numFmtId="171" fontId="58" fillId="37" borderId="13" xfId="0" applyNumberFormat="1" applyFont="1" applyFill="1" applyBorder="1" applyAlignment="1">
      <alignment vertical="center"/>
    </xf>
    <xf numFmtId="0" fontId="58" fillId="31" borderId="22" xfId="0" applyFont="1" applyFill="1" applyBorder="1" applyAlignment="1">
      <alignment horizontal="center" vertical="center" wrapText="1"/>
    </xf>
    <xf numFmtId="0" fontId="58" fillId="31" borderId="10" xfId="1" applyNumberFormat="1" applyFont="1" applyFill="1" applyBorder="1" applyAlignment="1">
      <alignment horizontal="center" vertical="center" wrapText="1"/>
    </xf>
    <xf numFmtId="0" fontId="58" fillId="31" borderId="10" xfId="1" applyNumberFormat="1" applyFont="1" applyFill="1" applyBorder="1" applyAlignment="1">
      <alignment horizontal="left" vertical="center" wrapText="1" indent="1"/>
    </xf>
    <xf numFmtId="171" fontId="1" fillId="36" borderId="10" xfId="0" applyNumberFormat="1" applyFont="1" applyFill="1" applyBorder="1" applyAlignment="1">
      <alignment vertical="center" wrapText="1"/>
    </xf>
    <xf numFmtId="171" fontId="1" fillId="36" borderId="13" xfId="29" applyNumberFormat="1" applyFont="1" applyFill="1" applyBorder="1" applyAlignment="1">
      <alignment vertical="center"/>
    </xf>
    <xf numFmtId="171" fontId="19" fillId="36" borderId="13" xfId="29" applyNumberFormat="1" applyFont="1" applyFill="1" applyBorder="1" applyAlignment="1">
      <alignment vertical="center"/>
    </xf>
    <xf numFmtId="171" fontId="19" fillId="36" borderId="21" xfId="29" applyNumberFormat="1" applyFont="1" applyFill="1" applyBorder="1" applyAlignment="1">
      <alignment vertical="center"/>
    </xf>
    <xf numFmtId="171" fontId="1" fillId="36" borderId="21" xfId="29" applyNumberFormat="1" applyFont="1" applyFill="1" applyBorder="1" applyAlignment="1">
      <alignment vertical="center"/>
    </xf>
    <xf numFmtId="171" fontId="1" fillId="32" borderId="21" xfId="29" applyNumberFormat="1" applyFont="1" applyFill="1" applyBorder="1" applyAlignment="1">
      <alignment vertical="center"/>
    </xf>
    <xf numFmtId="0" fontId="1" fillId="32" borderId="21" xfId="0" quotePrefix="1" applyFont="1" applyFill="1" applyBorder="1" applyAlignment="1">
      <alignment horizontal="left" vertical="center" indent="1"/>
    </xf>
    <xf numFmtId="9" fontId="19" fillId="32" borderId="10" xfId="29" applyNumberFormat="1" applyFont="1" applyFill="1" applyBorder="1" applyAlignment="1">
      <alignment vertical="center"/>
    </xf>
    <xf numFmtId="0" fontId="19" fillId="32" borderId="21" xfId="0" quotePrefix="1" applyFont="1" applyFill="1" applyBorder="1" applyAlignment="1">
      <alignment horizontal="left" vertical="center" indent="1"/>
    </xf>
    <xf numFmtId="9" fontId="19" fillId="32" borderId="13" xfId="29" applyNumberFormat="1" applyFont="1" applyFill="1" applyBorder="1" applyAlignment="1">
      <alignment vertical="center"/>
    </xf>
    <xf numFmtId="0" fontId="1" fillId="32" borderId="21" xfId="0" applyFont="1" applyFill="1" applyBorder="1" applyAlignment="1">
      <alignment horizontal="left" vertical="center" indent="1"/>
    </xf>
    <xf numFmtId="1" fontId="1" fillId="32" borderId="13" xfId="29" applyNumberFormat="1" applyFont="1" applyFill="1" applyBorder="1" applyAlignment="1">
      <alignment vertical="center"/>
    </xf>
    <xf numFmtId="3" fontId="1" fillId="32" borderId="13" xfId="29" applyNumberFormat="1" applyFont="1" applyFill="1" applyBorder="1" applyAlignment="1">
      <alignment vertical="center"/>
    </xf>
    <xf numFmtId="3" fontId="1" fillId="32" borderId="10" xfId="29" applyNumberFormat="1" applyFont="1" applyFill="1" applyBorder="1" applyAlignment="1">
      <alignment vertical="center"/>
    </xf>
    <xf numFmtId="9" fontId="19" fillId="38" borderId="13" xfId="46" applyNumberFormat="1" applyFont="1" applyFill="1" applyBorder="1" applyAlignment="1">
      <alignment vertical="center"/>
    </xf>
    <xf numFmtId="0" fontId="19" fillId="36" borderId="21" xfId="0" applyFont="1" applyFill="1" applyBorder="1" applyAlignment="1">
      <alignment horizontal="left" vertical="center" wrapText="1" indent="1"/>
    </xf>
    <xf numFmtId="3" fontId="19" fillId="36" borderId="13" xfId="29" applyNumberFormat="1" applyFont="1" applyFill="1" applyBorder="1" applyAlignment="1">
      <alignment vertical="center"/>
    </xf>
    <xf numFmtId="3" fontId="19" fillId="36" borderId="10" xfId="29" applyNumberFormat="1" applyFont="1" applyFill="1" applyBorder="1" applyAlignment="1">
      <alignment vertical="center"/>
    </xf>
    <xf numFmtId="171" fontId="19" fillId="36" borderId="22" xfId="29" applyNumberFormat="1" applyFont="1" applyFill="1" applyBorder="1" applyAlignment="1">
      <alignment vertical="center"/>
    </xf>
    <xf numFmtId="171" fontId="19" fillId="39" borderId="13" xfId="0" applyNumberFormat="1" applyFont="1" applyFill="1" applyBorder="1" applyAlignment="1">
      <alignment vertical="center"/>
    </xf>
    <xf numFmtId="171" fontId="1" fillId="36" borderId="22" xfId="29" applyNumberFormat="1" applyFont="1" applyFill="1" applyBorder="1" applyAlignment="1">
      <alignment vertical="center"/>
    </xf>
    <xf numFmtId="9" fontId="19" fillId="32" borderId="10" xfId="46" applyNumberFormat="1" applyFont="1" applyFill="1" applyBorder="1" applyAlignment="1">
      <alignment vertical="center"/>
    </xf>
    <xf numFmtId="9" fontId="19" fillId="32" borderId="20" xfId="29" applyNumberFormat="1" applyFont="1" applyFill="1" applyBorder="1" applyAlignment="1">
      <alignment vertical="center"/>
    </xf>
    <xf numFmtId="171" fontId="1" fillId="32" borderId="21" xfId="0" applyNumberFormat="1" applyFont="1" applyFill="1" applyBorder="1" applyAlignment="1">
      <alignment horizontal="right" vertical="center"/>
    </xf>
    <xf numFmtId="171" fontId="1" fillId="32" borderId="21" xfId="0" quotePrefix="1" applyNumberFormat="1" applyFont="1" applyFill="1" applyBorder="1" applyAlignment="1">
      <alignment horizontal="right" vertical="center"/>
    </xf>
    <xf numFmtId="171" fontId="1" fillId="36" borderId="13" xfId="29" applyNumberFormat="1" applyFont="1" applyFill="1" applyBorder="1" applyAlignment="1">
      <alignment horizontal="right" vertical="center"/>
    </xf>
    <xf numFmtId="171" fontId="19" fillId="36" borderId="13" xfId="0" applyNumberFormat="1" applyFont="1" applyFill="1" applyBorder="1" applyAlignment="1">
      <alignment horizontal="right" vertical="center" wrapText="1"/>
    </xf>
    <xf numFmtId="171" fontId="19" fillId="36" borderId="15" xfId="29" applyNumberFormat="1" applyFont="1" applyFill="1" applyBorder="1" applyAlignment="1">
      <alignment vertical="center"/>
    </xf>
    <xf numFmtId="171" fontId="19" fillId="36" borderId="13" xfId="29" applyNumberFormat="1" applyFont="1" applyFill="1" applyBorder="1" applyAlignment="1">
      <alignment horizontal="right" vertical="center" wrapText="1"/>
    </xf>
    <xf numFmtId="0" fontId="1" fillId="33" borderId="10" xfId="1" applyFont="1" applyFill="1" applyBorder="1" applyAlignment="1">
      <alignment horizontal="left" vertical="center" indent="1"/>
    </xf>
    <xf numFmtId="0" fontId="1" fillId="33" borderId="10" xfId="1" quotePrefix="1" applyFont="1" applyFill="1" applyBorder="1" applyAlignment="1">
      <alignment horizontal="left" vertical="center" indent="1"/>
    </xf>
    <xf numFmtId="0" fontId="1" fillId="33" borderId="10" xfId="0" applyFont="1" applyFill="1" applyBorder="1" applyAlignment="1">
      <alignment horizontal="left" vertical="center" indent="1"/>
    </xf>
    <xf numFmtId="171" fontId="1" fillId="36" borderId="10" xfId="32" applyNumberFormat="1" applyFont="1" applyFill="1" applyBorder="1" applyAlignment="1">
      <alignment vertical="center"/>
    </xf>
    <xf numFmtId="10" fontId="1" fillId="36" borderId="10" xfId="46" applyNumberFormat="1" applyFont="1" applyFill="1" applyBorder="1" applyAlignment="1">
      <alignment vertical="center"/>
    </xf>
    <xf numFmtId="10" fontId="1" fillId="32" borderId="10" xfId="1" applyNumberFormat="1" applyFont="1" applyFill="1" applyBorder="1" applyAlignment="1">
      <alignment horizontal="right" vertical="center"/>
    </xf>
    <xf numFmtId="10" fontId="1" fillId="36" borderId="10" xfId="46" applyNumberFormat="1" applyFont="1" applyFill="1" applyBorder="1" applyAlignment="1">
      <alignment horizontal="center" vertical="center"/>
    </xf>
    <xf numFmtId="4" fontId="1" fillId="36" borderId="10" xfId="32" applyNumberFormat="1" applyFont="1" applyFill="1" applyBorder="1" applyAlignment="1">
      <alignment vertical="center"/>
    </xf>
    <xf numFmtId="10" fontId="1" fillId="32" borderId="10" xfId="32" applyNumberFormat="1" applyFont="1" applyFill="1" applyBorder="1" applyAlignment="1">
      <alignment vertical="center"/>
    </xf>
    <xf numFmtId="0" fontId="64" fillId="25" borderId="15" xfId="0" applyFont="1" applyFill="1" applyBorder="1" applyAlignment="1">
      <alignment horizontal="left" vertical="center" wrapText="1" indent="1"/>
    </xf>
    <xf numFmtId="1" fontId="64" fillId="25" borderId="15" xfId="0" applyNumberFormat="1" applyFont="1" applyFill="1" applyBorder="1" applyAlignment="1">
      <alignment vertical="center" wrapText="1"/>
    </xf>
    <xf numFmtId="172" fontId="64" fillId="25" borderId="24" xfId="0" applyNumberFormat="1" applyFont="1" applyFill="1" applyBorder="1" applyAlignment="1">
      <alignment vertical="center" wrapText="1"/>
    </xf>
    <xf numFmtId="1" fontId="64" fillId="25" borderId="20" xfId="0" applyNumberFormat="1" applyFont="1" applyFill="1" applyBorder="1" applyAlignment="1">
      <alignment vertical="center" wrapText="1"/>
    </xf>
    <xf numFmtId="172" fontId="64" fillId="25" borderId="15" xfId="0" applyNumberFormat="1" applyFont="1" applyFill="1" applyBorder="1" applyAlignment="1">
      <alignment vertical="center" wrapText="1"/>
    </xf>
    <xf numFmtId="172" fontId="64" fillId="25" borderId="15" xfId="0" applyNumberFormat="1" applyFont="1" applyFill="1" applyBorder="1" applyAlignment="1">
      <alignment vertical="center"/>
    </xf>
    <xf numFmtId="169" fontId="64" fillId="25" borderId="24" xfId="0" applyNumberFormat="1" applyFont="1" applyFill="1" applyBorder="1" applyAlignment="1">
      <alignment vertical="center" wrapText="1"/>
    </xf>
    <xf numFmtId="169" fontId="64" fillId="25" borderId="15" xfId="0" applyNumberFormat="1" applyFont="1" applyFill="1" applyBorder="1" applyAlignment="1">
      <alignment vertical="center" wrapText="1"/>
    </xf>
    <xf numFmtId="169" fontId="64" fillId="25" borderId="20" xfId="0" applyNumberFormat="1" applyFont="1" applyFill="1" applyBorder="1" applyAlignment="1">
      <alignment vertical="center" wrapText="1"/>
    </xf>
    <xf numFmtId="3" fontId="64" fillId="25" borderId="15" xfId="0" applyNumberFormat="1" applyFont="1" applyFill="1" applyBorder="1" applyAlignment="1">
      <alignment vertical="center" wrapText="1"/>
    </xf>
    <xf numFmtId="3" fontId="64" fillId="25" borderId="20" xfId="0" applyNumberFormat="1" applyFont="1" applyFill="1" applyBorder="1" applyAlignment="1">
      <alignment vertical="center" wrapText="1"/>
    </xf>
    <xf numFmtId="0" fontId="64" fillId="0" borderId="21" xfId="0" applyFont="1" applyFill="1" applyBorder="1" applyAlignment="1">
      <alignment horizontal="left" vertical="center" wrapText="1" indent="1"/>
    </xf>
    <xf numFmtId="171" fontId="64" fillId="0" borderId="21" xfId="0" applyNumberFormat="1" applyFont="1" applyFill="1" applyBorder="1" applyAlignment="1">
      <alignment horizontal="right" vertical="center" wrapText="1"/>
    </xf>
    <xf numFmtId="171" fontId="64" fillId="0" borderId="13" xfId="29" applyNumberFormat="1" applyFont="1" applyFill="1" applyBorder="1" applyAlignment="1">
      <alignment horizontal="right" vertical="center" wrapText="1"/>
    </xf>
    <xf numFmtId="171" fontId="64" fillId="0" borderId="13" xfId="0" applyNumberFormat="1" applyFont="1" applyFill="1" applyBorder="1" applyAlignment="1">
      <alignment horizontal="right" vertical="center" wrapText="1"/>
    </xf>
    <xf numFmtId="10" fontId="64" fillId="0" borderId="21" xfId="0" applyNumberFormat="1" applyFont="1" applyFill="1" applyBorder="1" applyAlignment="1">
      <alignment horizontal="right" vertical="center" wrapText="1"/>
    </xf>
    <xf numFmtId="171" fontId="64" fillId="0" borderId="10" xfId="0" applyNumberFormat="1" applyFont="1" applyFill="1" applyBorder="1" applyAlignment="1">
      <alignment horizontal="right" vertical="center" wrapText="1"/>
    </xf>
    <xf numFmtId="3" fontId="64" fillId="0" borderId="13" xfId="0" applyNumberFormat="1" applyFont="1" applyFill="1" applyBorder="1" applyAlignment="1">
      <alignment horizontal="right" vertical="center" wrapText="1"/>
    </xf>
    <xf numFmtId="6" fontId="64" fillId="0" borderId="10" xfId="0" applyNumberFormat="1" applyFont="1" applyFill="1" applyBorder="1" applyAlignment="1">
      <alignment horizontal="right" vertical="center" wrapText="1"/>
    </xf>
    <xf numFmtId="6" fontId="64" fillId="0" borderId="21" xfId="0" applyNumberFormat="1" applyFont="1" applyFill="1" applyBorder="1" applyAlignment="1">
      <alignment horizontal="right" vertical="center" wrapText="1"/>
    </xf>
    <xf numFmtId="0" fontId="64" fillId="0" borderId="13" xfId="0" applyFont="1" applyFill="1" applyBorder="1" applyAlignment="1">
      <alignment horizontal="right" vertical="center" wrapText="1"/>
    </xf>
    <xf numFmtId="0" fontId="64" fillId="0" borderId="10" xfId="0" applyFont="1" applyFill="1" applyBorder="1" applyAlignment="1">
      <alignment horizontal="right" vertical="center" wrapText="1"/>
    </xf>
    <xf numFmtId="6" fontId="64" fillId="0" borderId="22" xfId="0" applyNumberFormat="1" applyFont="1" applyFill="1" applyBorder="1" applyAlignment="1">
      <alignment horizontal="right" vertical="center" wrapText="1"/>
    </xf>
    <xf numFmtId="9" fontId="64" fillId="0" borderId="13" xfId="0" applyNumberFormat="1" applyFont="1" applyFill="1" applyBorder="1" applyAlignment="1">
      <alignment horizontal="right" vertical="center" wrapText="1"/>
    </xf>
    <xf numFmtId="0" fontId="64" fillId="0" borderId="21" xfId="0" applyFont="1" applyFill="1" applyBorder="1" applyAlignment="1">
      <alignment horizontal="left" vertical="center" indent="1"/>
    </xf>
    <xf numFmtId="171" fontId="64" fillId="0" borderId="21" xfId="29" applyNumberFormat="1" applyFont="1" applyFill="1" applyBorder="1" applyAlignment="1">
      <alignment vertical="center"/>
    </xf>
    <xf numFmtId="171" fontId="64" fillId="0" borderId="13" xfId="29" applyNumberFormat="1" applyFont="1" applyFill="1" applyBorder="1" applyAlignment="1">
      <alignment vertical="center"/>
    </xf>
    <xf numFmtId="0" fontId="27" fillId="25" borderId="0" xfId="0" applyFont="1" applyFill="1" applyAlignment="1">
      <alignment vertical="center"/>
    </xf>
    <xf numFmtId="0" fontId="1" fillId="0" borderId="10" xfId="0" applyFont="1" applyBorder="1" applyAlignment="1">
      <alignment horizontal="left" vertical="center"/>
    </xf>
    <xf numFmtId="0" fontId="1" fillId="34" borderId="10" xfId="0" applyFont="1" applyFill="1" applyBorder="1" applyAlignment="1">
      <alignment horizontal="left" vertical="center" wrapText="1"/>
    </xf>
    <xf numFmtId="16" fontId="1" fillId="34" borderId="10" xfId="0" applyNumberFormat="1" applyFont="1" applyFill="1" applyBorder="1" applyAlignment="1">
      <alignment horizontal="left" vertical="center" wrapText="1"/>
    </xf>
    <xf numFmtId="169" fontId="1" fillId="36" borderId="10" xfId="0" applyNumberFormat="1" applyFont="1" applyFill="1" applyBorder="1" applyAlignment="1">
      <alignment vertical="center" wrapText="1"/>
    </xf>
    <xf numFmtId="169" fontId="19" fillId="36" borderId="10" xfId="0" applyNumberFormat="1" applyFont="1" applyFill="1" applyBorder="1" applyAlignment="1">
      <alignment vertical="center" wrapText="1"/>
    </xf>
    <xf numFmtId="10" fontId="19" fillId="32" borderId="13" xfId="29" applyNumberFormat="1" applyFont="1" applyFill="1" applyBorder="1" applyAlignment="1">
      <alignment horizontal="right" vertical="center"/>
    </xf>
    <xf numFmtId="10" fontId="64" fillId="0" borderId="10" xfId="0" applyNumberFormat="1" applyFont="1" applyFill="1" applyBorder="1" applyAlignment="1">
      <alignment horizontal="right" vertical="center" wrapText="1"/>
    </xf>
    <xf numFmtId="10" fontId="1" fillId="36" borderId="10" xfId="0" applyNumberFormat="1" applyFont="1" applyFill="1" applyBorder="1" applyAlignment="1">
      <alignment vertical="center"/>
    </xf>
    <xf numFmtId="0" fontId="58" fillId="31" borderId="29" xfId="0" applyFont="1" applyFill="1" applyBorder="1" applyAlignment="1">
      <alignment horizontal="center" vertical="center" wrapText="1"/>
    </xf>
    <xf numFmtId="171" fontId="64" fillId="0" borderId="29" xfId="0" applyNumberFormat="1" applyFont="1" applyFill="1" applyBorder="1" applyAlignment="1">
      <alignment horizontal="right" vertical="center" wrapText="1"/>
    </xf>
    <xf numFmtId="171" fontId="19" fillId="32" borderId="29" xfId="29" applyNumberFormat="1" applyFont="1" applyFill="1" applyBorder="1" applyAlignment="1">
      <alignment horizontal="right" vertical="center"/>
    </xf>
    <xf numFmtId="171" fontId="19" fillId="32" borderId="13" xfId="29" applyNumberFormat="1" applyFont="1" applyFill="1" applyBorder="1" applyAlignment="1">
      <alignment horizontal="right" vertical="center"/>
    </xf>
    <xf numFmtId="3" fontId="58" fillId="31" borderId="21" xfId="0" applyNumberFormat="1" applyFont="1" applyFill="1" applyBorder="1" applyAlignment="1">
      <alignment horizontal="center" vertical="center" wrapText="1"/>
    </xf>
    <xf numFmtId="10" fontId="19" fillId="32" borderId="21" xfId="0" applyNumberFormat="1" applyFont="1" applyFill="1" applyBorder="1" applyAlignment="1">
      <alignment horizontal="right" vertical="center" wrapText="1"/>
    </xf>
    <xf numFmtId="10" fontId="19" fillId="36" borderId="21" xfId="0" applyNumberFormat="1" applyFont="1" applyFill="1" applyBorder="1" applyAlignment="1">
      <alignment horizontal="right" vertical="center" wrapText="1"/>
    </xf>
    <xf numFmtId="0" fontId="27" fillId="35" borderId="0" xfId="0" applyFont="1" applyFill="1" applyAlignment="1">
      <alignment horizontal="center" vertical="center" wrapText="1"/>
    </xf>
    <xf numFmtId="0" fontId="27" fillId="35" borderId="0" xfId="0" applyFont="1" applyFill="1" applyAlignment="1">
      <alignment horizontal="center" vertical="center"/>
    </xf>
    <xf numFmtId="0" fontId="19" fillId="34" borderId="11" xfId="0" applyFont="1" applyFill="1" applyBorder="1" applyAlignment="1">
      <alignment horizontal="left" vertical="center" wrapText="1"/>
    </xf>
    <xf numFmtId="0" fontId="19" fillId="34" borderId="13"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33" borderId="11" xfId="0" applyFont="1" applyFill="1" applyBorder="1" applyAlignment="1">
      <alignment horizontal="left" vertical="center" wrapText="1"/>
    </xf>
    <xf numFmtId="0" fontId="19" fillId="33" borderId="12" xfId="0" applyFont="1" applyFill="1" applyBorder="1" applyAlignment="1">
      <alignment horizontal="left" vertical="center" wrapText="1"/>
    </xf>
    <xf numFmtId="0" fontId="19" fillId="33" borderId="13" xfId="0" applyFont="1" applyFill="1" applyBorder="1" applyAlignment="1">
      <alignment horizontal="left" vertical="center" wrapText="1"/>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3" xfId="0" applyFont="1" applyFill="1" applyBorder="1" applyAlignment="1">
      <alignment horizontal="center" vertical="center"/>
    </xf>
    <xf numFmtId="0" fontId="19" fillId="0" borderId="11" xfId="0" applyFont="1" applyFill="1" applyBorder="1" applyAlignment="1">
      <alignment horizontal="left" vertical="center"/>
    </xf>
    <xf numFmtId="0" fontId="19" fillId="0" borderId="12" xfId="0" applyFont="1" applyFill="1" applyBorder="1" applyAlignment="1">
      <alignment horizontal="left" vertical="center"/>
    </xf>
    <xf numFmtId="0" fontId="19" fillId="0" borderId="13" xfId="0" applyFont="1" applyFill="1" applyBorder="1" applyAlignment="1">
      <alignment horizontal="left" vertical="center"/>
    </xf>
    <xf numFmtId="0" fontId="56" fillId="25" borderId="19" xfId="0" applyFont="1" applyFill="1" applyBorder="1" applyAlignment="1">
      <alignment horizontal="left" vertical="center" wrapText="1" indent="1"/>
    </xf>
    <xf numFmtId="0" fontId="58" fillId="31" borderId="11" xfId="0" applyFont="1" applyFill="1" applyBorder="1" applyAlignment="1">
      <alignment horizontal="left" vertical="center" indent="1"/>
    </xf>
    <xf numFmtId="0" fontId="58" fillId="31" borderId="12" xfId="0" applyFont="1" applyFill="1" applyBorder="1" applyAlignment="1">
      <alignment horizontal="left" vertical="center" indent="1"/>
    </xf>
    <xf numFmtId="0" fontId="58" fillId="31" borderId="13" xfId="0" applyFont="1" applyFill="1" applyBorder="1" applyAlignment="1">
      <alignment horizontal="left" vertical="center" indent="1"/>
    </xf>
    <xf numFmtId="3" fontId="19" fillId="25" borderId="16" xfId="29" applyNumberFormat="1" applyFont="1" applyFill="1" applyBorder="1" applyAlignment="1">
      <alignment horizontal="center" vertical="center"/>
    </xf>
    <xf numFmtId="3" fontId="19" fillId="25" borderId="17" xfId="29" applyNumberFormat="1" applyFont="1" applyFill="1" applyBorder="1" applyAlignment="1">
      <alignment horizontal="center" vertical="center"/>
    </xf>
    <xf numFmtId="3" fontId="19" fillId="25" borderId="0" xfId="29" applyNumberFormat="1" applyFont="1" applyFill="1" applyBorder="1" applyAlignment="1">
      <alignment horizontal="center" vertical="center"/>
    </xf>
    <xf numFmtId="3" fontId="19" fillId="25" borderId="18" xfId="29" applyNumberFormat="1" applyFont="1" applyFill="1" applyBorder="1" applyAlignment="1">
      <alignment horizontal="center" vertical="center"/>
    </xf>
    <xf numFmtId="3" fontId="19" fillId="25" borderId="19" xfId="29" applyNumberFormat="1" applyFont="1" applyFill="1" applyBorder="1" applyAlignment="1">
      <alignment horizontal="center" vertical="center"/>
    </xf>
    <xf numFmtId="3" fontId="19" fillId="25" borderId="20" xfId="29" applyNumberFormat="1" applyFont="1" applyFill="1" applyBorder="1" applyAlignment="1">
      <alignment horizontal="center" vertical="center"/>
    </xf>
    <xf numFmtId="0" fontId="39" fillId="0" borderId="0" xfId="39" applyFill="1" applyBorder="1" applyAlignment="1" applyProtection="1">
      <alignment horizontal="left"/>
    </xf>
    <xf numFmtId="0" fontId="45" fillId="0" borderId="0" xfId="0" applyFont="1" applyFill="1" applyBorder="1" applyAlignment="1">
      <alignment horizontal="left"/>
    </xf>
    <xf numFmtId="0" fontId="47" fillId="0" borderId="0" xfId="0" applyFont="1" applyFill="1" applyBorder="1" applyAlignment="1">
      <alignment horizontal="left"/>
    </xf>
    <xf numFmtId="0" fontId="45" fillId="0" borderId="0" xfId="0" applyFont="1" applyFill="1" applyBorder="1" applyAlignment="1">
      <alignment horizontal="left" wrapText="1"/>
    </xf>
    <xf numFmtId="0" fontId="39" fillId="0" borderId="0" xfId="39" applyFill="1" applyBorder="1" applyAlignment="1" applyProtection="1">
      <alignment horizontal="left" wrapText="1"/>
    </xf>
    <xf numFmtId="0" fontId="45" fillId="0" borderId="0" xfId="1" applyFont="1" applyFill="1" applyBorder="1" applyAlignment="1">
      <alignment horizontal="left" wrapText="1"/>
    </xf>
    <xf numFmtId="0" fontId="43" fillId="0" borderId="0" xfId="1" applyFont="1" applyFill="1" applyBorder="1" applyAlignment="1">
      <alignment horizontal="left"/>
    </xf>
    <xf numFmtId="0" fontId="44" fillId="0" borderId="0" xfId="0" applyFont="1" applyFill="1" applyBorder="1" applyAlignment="1">
      <alignment horizontal="left"/>
    </xf>
    <xf numFmtId="0" fontId="45" fillId="0" borderId="0" xfId="0" applyFont="1" applyFill="1" applyBorder="1" applyAlignment="1">
      <alignment horizontal="left" wrapText="1" readingOrder="1"/>
    </xf>
    <xf numFmtId="0" fontId="19" fillId="25" borderId="11" xfId="1" quotePrefix="1" applyFont="1" applyFill="1" applyBorder="1" applyAlignment="1">
      <alignment horizontal="center" vertical="center"/>
    </xf>
    <xf numFmtId="0" fontId="19" fillId="25" borderId="12" xfId="1" quotePrefix="1" applyFont="1" applyFill="1" applyBorder="1" applyAlignment="1">
      <alignment horizontal="center" vertical="center"/>
    </xf>
    <xf numFmtId="0" fontId="19" fillId="25" borderId="13" xfId="1" quotePrefix="1" applyFont="1" applyFill="1" applyBorder="1" applyAlignment="1">
      <alignment horizontal="center" vertical="center"/>
    </xf>
    <xf numFmtId="0" fontId="19" fillId="25" borderId="11" xfId="1" applyFont="1" applyFill="1" applyBorder="1" applyAlignment="1">
      <alignment horizontal="center" vertical="center"/>
    </xf>
    <xf numFmtId="0" fontId="19" fillId="25" borderId="12" xfId="1" applyFont="1" applyFill="1" applyBorder="1" applyAlignment="1">
      <alignment horizontal="center" vertical="center"/>
    </xf>
    <xf numFmtId="0" fontId="19" fillId="25" borderId="13" xfId="1" applyFont="1" applyFill="1" applyBorder="1" applyAlignment="1">
      <alignment horizontal="center" vertical="center"/>
    </xf>
    <xf numFmtId="10" fontId="19" fillId="25" borderId="14" xfId="1" applyNumberFormat="1" applyFont="1" applyFill="1" applyBorder="1" applyAlignment="1">
      <alignment horizontal="center" vertical="center"/>
    </xf>
    <xf numFmtId="10" fontId="19" fillId="25" borderId="27" xfId="1" applyNumberFormat="1" applyFont="1" applyFill="1" applyBorder="1" applyAlignment="1">
      <alignment horizontal="center" vertical="center"/>
    </xf>
    <xf numFmtId="0" fontId="43" fillId="0" borderId="0" xfId="0" applyFont="1" applyFill="1" applyBorder="1" applyAlignment="1">
      <alignment horizontal="left"/>
    </xf>
    <xf numFmtId="0" fontId="45" fillId="0" borderId="0" xfId="1" applyFont="1" applyFill="1" applyBorder="1" applyAlignment="1">
      <alignment horizontal="left" vertical="center" wrapText="1"/>
    </xf>
    <xf numFmtId="0" fontId="53" fillId="0" borderId="0" xfId="0" applyFont="1" applyFill="1" applyBorder="1" applyAlignment="1">
      <alignment horizontal="left" wrapText="1" indent="1"/>
    </xf>
    <xf numFmtId="0" fontId="53" fillId="0" borderId="0" xfId="0" applyFont="1" applyFill="1" applyBorder="1" applyAlignment="1">
      <alignment horizontal="left" vertical="top" wrapText="1" indent="1"/>
    </xf>
    <xf numFmtId="0" fontId="54" fillId="0" borderId="0" xfId="39" applyFont="1" applyFill="1" applyBorder="1" applyAlignment="1" applyProtection="1">
      <alignment horizontal="left" indent="1"/>
    </xf>
  </cellXfs>
  <cellStyles count="82">
    <cellStyle name="0,0_x000a__x000a_NA_x000a__x000a_" xfId="1" xr:uid="{00000000-0005-0000-0000-000000000000}"/>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xfId="29" builtinId="3"/>
    <cellStyle name="Comma 2" xfId="30" xr:uid="{00000000-0005-0000-0000-00001D000000}"/>
    <cellStyle name="Comma 3" xfId="31" xr:uid="{00000000-0005-0000-0000-00001E000000}"/>
    <cellStyle name="Currency" xfId="32" builtinId="4"/>
    <cellStyle name="Explanatory Text" xfId="33" builtinId="53" customBuilti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Good" xfId="34" builtinId="26" customBuiltin="1"/>
    <cellStyle name="Heading 1" xfId="35" builtinId="16" customBuiltin="1"/>
    <cellStyle name="Heading 2" xfId="36" builtinId="17" customBuiltin="1"/>
    <cellStyle name="Heading 3" xfId="37" builtinId="18" customBuiltin="1"/>
    <cellStyle name="Heading 4" xfId="38" builtinId="19" customBuiltin="1"/>
    <cellStyle name="Hyperlink" xfId="39" builtinId="8"/>
    <cellStyle name="Input" xfId="40" builtinId="20" customBuiltin="1"/>
    <cellStyle name="Linked Cell" xfId="41" builtinId="24" customBuiltin="1"/>
    <cellStyle name="Neutral" xfId="42" builtinId="28" customBuiltin="1"/>
    <cellStyle name="Normal" xfId="0" builtinId="0"/>
    <cellStyle name="Normal 2" xfId="43" xr:uid="{00000000-0005-0000-0000-00004A000000}"/>
    <cellStyle name="Note" xfId="44" builtinId="10" customBuiltin="1"/>
    <cellStyle name="Output" xfId="45" builtinId="21" customBuiltin="1"/>
    <cellStyle name="Percent" xfId="46" builtinId="5"/>
    <cellStyle name="Percent 2" xfId="47" xr:uid="{00000000-0005-0000-0000-00004E000000}"/>
    <cellStyle name="Title" xfId="48" builtinId="15" customBuiltin="1"/>
    <cellStyle name="Total" xfId="49" builtinId="25" customBuiltin="1"/>
    <cellStyle name="Warning Text" xfId="50" builtinId="11" customBuiltin="1"/>
  </cellStyles>
  <dxfs count="32">
    <dxf>
      <fill>
        <patternFill>
          <bgColor theme="8"/>
        </patternFill>
      </fill>
    </dxf>
    <dxf>
      <fill>
        <patternFill>
          <bgColor theme="8"/>
        </patternFill>
      </fill>
    </dxf>
    <dxf>
      <fill>
        <patternFill>
          <bgColor rgb="FFFF6600"/>
        </patternFill>
      </fill>
    </dxf>
    <dxf>
      <fill>
        <patternFill>
          <bgColor rgb="FFFF6600"/>
        </patternFill>
      </fill>
    </dxf>
    <dxf>
      <font>
        <color theme="0"/>
      </font>
    </dxf>
    <dxf>
      <font>
        <color theme="0"/>
      </font>
    </dxf>
    <dxf>
      <alignment vertical="center" readingOrder="0"/>
    </dxf>
    <dxf>
      <font>
        <sz val="10"/>
      </font>
    </dxf>
    <dxf>
      <font>
        <name val="Arial"/>
        <scheme val="none"/>
      </font>
    </dxf>
    <dxf>
      <fill>
        <patternFill patternType="solid">
          <bgColor theme="4" tint="0.39997558519241921"/>
        </patternFill>
      </fill>
    </dxf>
    <dxf>
      <fill>
        <patternFill patternType="solid">
          <bgColor theme="4" tint="0.39997558519241921"/>
        </patternFill>
      </fill>
    </dxf>
    <dxf>
      <fill>
        <patternFill patternType="solid">
          <bgColor theme="6" tint="0.59999389629810485"/>
        </patternFill>
      </fill>
    </dxf>
    <dxf>
      <font>
        <name val="Arial Narrow"/>
        <scheme val="none"/>
      </font>
    </dxf>
    <dxf>
      <alignment horizontal="center"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8"/>
        </patternFill>
      </fill>
    </dxf>
    <dxf>
      <fill>
        <patternFill>
          <bgColor theme="8"/>
        </patternFill>
      </fill>
    </dxf>
    <dxf>
      <fill>
        <patternFill>
          <bgColor rgb="FFFF6600"/>
        </patternFill>
      </fill>
    </dxf>
    <dxf>
      <fill>
        <patternFill>
          <bgColor rgb="FFFF6600"/>
        </patternFill>
      </fill>
    </dxf>
    <dxf>
      <font>
        <color theme="0"/>
      </font>
    </dxf>
    <dxf>
      <font>
        <color theme="0"/>
      </font>
    </dxf>
    <dxf>
      <alignment vertical="center" readingOrder="0"/>
    </dxf>
    <dxf>
      <font>
        <sz val="10"/>
      </font>
    </dxf>
    <dxf>
      <font>
        <name val="Arial"/>
        <scheme val="none"/>
      </font>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6" tint="0.59999389629810485"/>
        </patternFill>
      </fill>
    </dxf>
    <dxf>
      <fill>
        <patternFill patternType="solid">
          <bgColor theme="6" tint="0.59999389629810485"/>
        </patternFill>
      </fill>
    </dxf>
    <dxf>
      <font>
        <name val="Arial Narrow"/>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00"/>
      <color rgb="FFC6E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US" sz="1200"/>
              <a:t>Health-related Turnover</a:t>
            </a:r>
          </a:p>
        </c:rich>
      </c:tx>
      <c:overlay val="0"/>
    </c:title>
    <c:autoTitleDeleted val="0"/>
    <c:plotArea>
      <c:layout/>
      <c:barChart>
        <c:barDir val="col"/>
        <c:grouping val="clustered"/>
        <c:varyColors val="0"/>
        <c:ser>
          <c:idx val="0"/>
          <c:order val="0"/>
          <c:invertIfNegative val="0"/>
          <c:dLbls>
            <c:dLbl>
              <c:idx val="5"/>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81C-4BD0-BF93-E6DD2718F6E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Outcomes!$A$78:$A$82</c:f>
              <c:strCache>
                <c:ptCount val="5"/>
                <c:pt idx="0">
                  <c:v>Medical Disqualification</c:v>
                </c:pt>
                <c:pt idx="4">
                  <c:v>Total</c:v>
                </c:pt>
              </c:strCache>
            </c:strRef>
          </c:cat>
          <c:val>
            <c:numRef>
              <c:f>Outcomes!$J$78:$J$82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1-F81C-4BD0-BF93-E6DD2718F6E7}"/>
            </c:ext>
          </c:extLst>
        </c:ser>
        <c:dLbls>
          <c:showLegendKey val="0"/>
          <c:showVal val="0"/>
          <c:showCatName val="0"/>
          <c:showSerName val="0"/>
          <c:showPercent val="0"/>
          <c:showBubbleSize val="0"/>
        </c:dLbls>
        <c:gapWidth val="186"/>
        <c:axId val="572067840"/>
        <c:axId val="651331264"/>
      </c:barChart>
      <c:catAx>
        <c:axId val="572067840"/>
        <c:scaling>
          <c:orientation val="minMax"/>
        </c:scaling>
        <c:delete val="0"/>
        <c:axPos val="b"/>
        <c:numFmt formatCode="General" sourceLinked="0"/>
        <c:majorTickMark val="none"/>
        <c:minorTickMark val="none"/>
        <c:tickLblPos val="nextTo"/>
        <c:crossAx val="651331264"/>
        <c:crosses val="autoZero"/>
        <c:auto val="1"/>
        <c:lblAlgn val="ctr"/>
        <c:lblOffset val="100"/>
        <c:noMultiLvlLbl val="0"/>
      </c:catAx>
      <c:valAx>
        <c:axId val="651331264"/>
        <c:scaling>
          <c:orientation val="minMax"/>
        </c:scaling>
        <c:delete val="0"/>
        <c:axPos val="l"/>
        <c:majorGridlines/>
        <c:numFmt formatCode="0.0%" sourceLinked="1"/>
        <c:majorTickMark val="none"/>
        <c:minorTickMark val="none"/>
        <c:tickLblPos val="nextTo"/>
        <c:crossAx val="572067840"/>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400"/>
            </a:pPr>
            <a:r>
              <a:rPr lang="en-US" sz="1400"/>
              <a:t>Annual &amp; Cumulative Program Costs vs. Benefits</a:t>
            </a:r>
          </a:p>
        </c:rich>
      </c:tx>
      <c:layout>
        <c:manualLayout>
          <c:xMode val="edge"/>
          <c:yMode val="edge"/>
          <c:x val="0.13462998102466794"/>
          <c:y val="2.2421531261116973E-2"/>
        </c:manualLayout>
      </c:layout>
      <c:overlay val="0"/>
    </c:title>
    <c:autoTitleDeleted val="0"/>
    <c:plotArea>
      <c:layout/>
      <c:barChart>
        <c:barDir val="col"/>
        <c:grouping val="clustered"/>
        <c:varyColors val="0"/>
        <c:ser>
          <c:idx val="0"/>
          <c:order val="0"/>
          <c:tx>
            <c:strRef>
              <c:f>ROI!$A$7</c:f>
              <c:strCache>
                <c:ptCount val="1"/>
                <c:pt idx="0">
                  <c:v>Benefits - Overall</c:v>
                </c:pt>
              </c:strCache>
            </c:strRef>
          </c:tx>
          <c:invertIfNegative val="0"/>
          <c:cat>
            <c:strRef>
              <c:f>ROI!$B$6:$G$6</c:f>
              <c:strCache>
                <c:ptCount val="6"/>
                <c:pt idx="0">
                  <c:v>Year 1</c:v>
                </c:pt>
                <c:pt idx="1">
                  <c:v>Year 2</c:v>
                </c:pt>
                <c:pt idx="2">
                  <c:v>Year 3</c:v>
                </c:pt>
                <c:pt idx="3">
                  <c:v>Year 4</c:v>
                </c:pt>
                <c:pt idx="4">
                  <c:v>Year 5</c:v>
                </c:pt>
                <c:pt idx="5">
                  <c:v>Cumulative</c:v>
                </c:pt>
              </c:strCache>
            </c:strRef>
          </c:cat>
          <c:val>
            <c:numRef>
              <c:f>ROI!$B$7:$G$7</c:f>
              <c:numCache>
                <c:formatCode>"$"#,##0</c:formatCode>
                <c:ptCount val="6"/>
                <c:pt idx="0">
                  <c:v>0</c:v>
                </c:pt>
                <c:pt idx="5">
                  <c:v>0</c:v>
                </c:pt>
              </c:numCache>
            </c:numRef>
          </c:val>
          <c:extLst>
            <c:ext xmlns:c16="http://schemas.microsoft.com/office/drawing/2014/chart" uri="{C3380CC4-5D6E-409C-BE32-E72D297353CC}">
              <c16:uniqueId val="{00000000-3A28-4640-AB31-425F97F3090F}"/>
            </c:ext>
          </c:extLst>
        </c:ser>
        <c:ser>
          <c:idx val="2"/>
          <c:order val="1"/>
          <c:tx>
            <c:strRef>
              <c:f>ROI!$A$8</c:f>
              <c:strCache>
                <c:ptCount val="1"/>
                <c:pt idx="0">
                  <c:v>Benefits - Due to WHPP Program</c:v>
                </c:pt>
              </c:strCache>
            </c:strRef>
          </c:tx>
          <c:invertIfNegative val="0"/>
          <c:cat>
            <c:strRef>
              <c:f>ROI!$B$6:$G$6</c:f>
              <c:strCache>
                <c:ptCount val="6"/>
                <c:pt idx="0">
                  <c:v>Year 1</c:v>
                </c:pt>
                <c:pt idx="1">
                  <c:v>Year 2</c:v>
                </c:pt>
                <c:pt idx="2">
                  <c:v>Year 3</c:v>
                </c:pt>
                <c:pt idx="3">
                  <c:v>Year 4</c:v>
                </c:pt>
                <c:pt idx="4">
                  <c:v>Year 5</c:v>
                </c:pt>
                <c:pt idx="5">
                  <c:v>Cumulative</c:v>
                </c:pt>
              </c:strCache>
            </c:strRef>
          </c:cat>
          <c:val>
            <c:numRef>
              <c:f>ROI!$B$8:$G$8</c:f>
              <c:numCache>
                <c:formatCode>"$"#,##0</c:formatCode>
                <c:ptCount val="6"/>
                <c:pt idx="0">
                  <c:v>0</c:v>
                </c:pt>
                <c:pt idx="5">
                  <c:v>0</c:v>
                </c:pt>
              </c:numCache>
            </c:numRef>
          </c:val>
          <c:extLst>
            <c:ext xmlns:c16="http://schemas.microsoft.com/office/drawing/2014/chart" uri="{C3380CC4-5D6E-409C-BE32-E72D297353CC}">
              <c16:uniqueId val="{00000001-3A28-4640-AB31-425F97F3090F}"/>
            </c:ext>
          </c:extLst>
        </c:ser>
        <c:ser>
          <c:idx val="1"/>
          <c:order val="2"/>
          <c:tx>
            <c:strRef>
              <c:f>ROI!$A$10</c:f>
              <c:strCache>
                <c:ptCount val="1"/>
                <c:pt idx="0">
                  <c:v>Costs</c:v>
                </c:pt>
              </c:strCache>
            </c:strRef>
          </c:tx>
          <c:invertIfNegative val="0"/>
          <c:cat>
            <c:strRef>
              <c:f>ROI!$B$6:$G$6</c:f>
              <c:strCache>
                <c:ptCount val="6"/>
                <c:pt idx="0">
                  <c:v>Year 1</c:v>
                </c:pt>
                <c:pt idx="1">
                  <c:v>Year 2</c:v>
                </c:pt>
                <c:pt idx="2">
                  <c:v>Year 3</c:v>
                </c:pt>
                <c:pt idx="3">
                  <c:v>Year 4</c:v>
                </c:pt>
                <c:pt idx="4">
                  <c:v>Year 5</c:v>
                </c:pt>
                <c:pt idx="5">
                  <c:v>Cumulative</c:v>
                </c:pt>
              </c:strCache>
            </c:strRef>
          </c:cat>
          <c:val>
            <c:numRef>
              <c:f>ROI!$B$10:$G$10</c:f>
              <c:numCache>
                <c:formatCode>"$"#,##0</c:formatCode>
                <c:ptCount val="6"/>
                <c:pt idx="0">
                  <c:v>0</c:v>
                </c:pt>
                <c:pt idx="5">
                  <c:v>0</c:v>
                </c:pt>
              </c:numCache>
            </c:numRef>
          </c:val>
          <c:extLst>
            <c:ext xmlns:c16="http://schemas.microsoft.com/office/drawing/2014/chart" uri="{C3380CC4-5D6E-409C-BE32-E72D297353CC}">
              <c16:uniqueId val="{00000002-3A28-4640-AB31-425F97F3090F}"/>
            </c:ext>
          </c:extLst>
        </c:ser>
        <c:dLbls>
          <c:showLegendKey val="0"/>
          <c:showVal val="0"/>
          <c:showCatName val="0"/>
          <c:showSerName val="0"/>
          <c:showPercent val="0"/>
          <c:showBubbleSize val="0"/>
        </c:dLbls>
        <c:gapWidth val="75"/>
        <c:overlap val="-25"/>
        <c:axId val="648663040"/>
        <c:axId val="674260672"/>
      </c:barChart>
      <c:catAx>
        <c:axId val="648663040"/>
        <c:scaling>
          <c:orientation val="minMax"/>
        </c:scaling>
        <c:delete val="0"/>
        <c:axPos val="b"/>
        <c:numFmt formatCode="General" sourceLinked="1"/>
        <c:majorTickMark val="none"/>
        <c:minorTickMark val="none"/>
        <c:tickLblPos val="nextTo"/>
        <c:txPr>
          <a:bodyPr rot="0" vert="horz"/>
          <a:lstStyle/>
          <a:p>
            <a:pPr>
              <a:defRPr/>
            </a:pPr>
            <a:endParaRPr lang="en-US"/>
          </a:p>
        </c:txPr>
        <c:crossAx val="674260672"/>
        <c:crosses val="autoZero"/>
        <c:auto val="1"/>
        <c:lblAlgn val="ctr"/>
        <c:lblOffset val="100"/>
        <c:noMultiLvlLbl val="0"/>
      </c:catAx>
      <c:valAx>
        <c:axId val="674260672"/>
        <c:scaling>
          <c:orientation val="minMax"/>
        </c:scaling>
        <c:delete val="0"/>
        <c:axPos val="l"/>
        <c:majorGridlines/>
        <c:numFmt formatCode="&quot;$&quot;#,##0" sourceLinked="1"/>
        <c:majorTickMark val="none"/>
        <c:minorTickMark val="none"/>
        <c:tickLblPos val="nextTo"/>
        <c:txPr>
          <a:bodyPr rot="0" vert="horz"/>
          <a:lstStyle/>
          <a:p>
            <a:pPr>
              <a:defRPr/>
            </a:pPr>
            <a:endParaRPr lang="en-US"/>
          </a:p>
        </c:txPr>
        <c:crossAx val="648663040"/>
        <c:crosses val="autoZero"/>
        <c:crossBetween val="between"/>
      </c:valAx>
    </c:plotArea>
    <c:legend>
      <c:legendPos val="b"/>
      <c:layout>
        <c:manualLayout>
          <c:xMode val="edge"/>
          <c:yMode val="edge"/>
          <c:x val="4.7560350022660914E-3"/>
          <c:y val="0.90984543561474862"/>
          <c:w val="0.99048768097536199"/>
          <c:h val="6.7733033124134367E-2"/>
        </c:manualLayout>
      </c:layout>
      <c:overlay val="0"/>
      <c:txPr>
        <a:bodyPr/>
        <a:lstStyle/>
        <a:p>
          <a:pPr>
            <a:defRPr sz="900"/>
          </a:pPr>
          <a:endParaRPr lang="en-US"/>
        </a:p>
      </c:txPr>
    </c:legend>
    <c:plotVisOnly val="1"/>
    <c:dispBlanksAs val="gap"/>
    <c:showDLblsOverMax val="0"/>
  </c:chart>
  <c:txPr>
    <a:bodyPr/>
    <a:lstStyle/>
    <a:p>
      <a:pPr>
        <a:defRPr sz="800" b="1"/>
      </a:pPr>
      <a:endParaRPr lang="en-US"/>
    </a:p>
  </c:txPr>
  <c:printSettings>
    <c:headerFooter alignWithMargins="0"/>
    <c:pageMargins b="0.75000000000000289" l="0.70000000000000262" r="0.70000000000000262" t="0.750000000000002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400"/>
            </a:pPr>
            <a:r>
              <a:rPr lang="en-US" sz="1400"/>
              <a:t>Annual ROI Achieved</a:t>
            </a:r>
          </a:p>
        </c:rich>
      </c:tx>
      <c:overlay val="0"/>
    </c:title>
    <c:autoTitleDeleted val="0"/>
    <c:plotArea>
      <c:layout>
        <c:manualLayout>
          <c:layoutTarget val="inner"/>
          <c:xMode val="edge"/>
          <c:yMode val="edge"/>
          <c:x val="9.7423615936561792E-2"/>
          <c:y val="0.13914833631002846"/>
          <c:w val="0.86899885855641634"/>
          <c:h val="0.70856520143944823"/>
        </c:manualLayout>
      </c:layout>
      <c:barChart>
        <c:barDir val="col"/>
        <c:grouping val="clustered"/>
        <c:varyColors val="0"/>
        <c:ser>
          <c:idx val="0"/>
          <c:order val="0"/>
          <c:tx>
            <c:strRef>
              <c:f>ROI!$A$17</c:f>
              <c:strCache>
                <c:ptCount val="1"/>
                <c:pt idx="0">
                  <c:v>ROI Achieved - Benefits Overall</c:v>
                </c:pt>
              </c:strCache>
            </c:strRef>
          </c:tx>
          <c:invertIfNegative val="0"/>
          <c:cat>
            <c:strRef>
              <c:f>ROI!$B$16:$G$16</c:f>
              <c:strCache>
                <c:ptCount val="6"/>
                <c:pt idx="0">
                  <c:v>Year 1</c:v>
                </c:pt>
                <c:pt idx="1">
                  <c:v>Year 2</c:v>
                </c:pt>
                <c:pt idx="2">
                  <c:v>Year 3</c:v>
                </c:pt>
                <c:pt idx="3">
                  <c:v>Year 4</c:v>
                </c:pt>
                <c:pt idx="4">
                  <c:v>Year 5</c:v>
                </c:pt>
                <c:pt idx="5">
                  <c:v>Cumulative</c:v>
                </c:pt>
              </c:strCache>
            </c:strRef>
          </c:cat>
          <c:val>
            <c:numRef>
              <c:f>ROI!$B$17:$G$17</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1F4-42A9-93C3-88DDCC919A6D}"/>
            </c:ext>
          </c:extLst>
        </c:ser>
        <c:ser>
          <c:idx val="1"/>
          <c:order val="1"/>
          <c:tx>
            <c:strRef>
              <c:f>ROI!$A$18</c:f>
              <c:strCache>
                <c:ptCount val="1"/>
                <c:pt idx="0">
                  <c:v>ROI Achieved - Benefits Due to WHPP Program</c:v>
                </c:pt>
              </c:strCache>
            </c:strRef>
          </c:tx>
          <c:invertIfNegative val="0"/>
          <c:cat>
            <c:strRef>
              <c:f>ROI!$B$16:$G$16</c:f>
              <c:strCache>
                <c:ptCount val="6"/>
                <c:pt idx="0">
                  <c:v>Year 1</c:v>
                </c:pt>
                <c:pt idx="1">
                  <c:v>Year 2</c:v>
                </c:pt>
                <c:pt idx="2">
                  <c:v>Year 3</c:v>
                </c:pt>
                <c:pt idx="3">
                  <c:v>Year 4</c:v>
                </c:pt>
                <c:pt idx="4">
                  <c:v>Year 5</c:v>
                </c:pt>
                <c:pt idx="5">
                  <c:v>Cumulative</c:v>
                </c:pt>
              </c:strCache>
            </c:strRef>
          </c:cat>
          <c:val>
            <c:numRef>
              <c:f>ROI!$B$18:$G$18</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1F4-42A9-93C3-88DDCC919A6D}"/>
            </c:ext>
          </c:extLst>
        </c:ser>
        <c:dLbls>
          <c:showLegendKey val="0"/>
          <c:showVal val="0"/>
          <c:showCatName val="0"/>
          <c:showSerName val="0"/>
          <c:showPercent val="0"/>
          <c:showBubbleSize val="0"/>
        </c:dLbls>
        <c:gapWidth val="150"/>
        <c:axId val="648664576"/>
        <c:axId val="674262976"/>
      </c:barChart>
      <c:catAx>
        <c:axId val="648664576"/>
        <c:scaling>
          <c:orientation val="minMax"/>
        </c:scaling>
        <c:delete val="0"/>
        <c:axPos val="b"/>
        <c:numFmt formatCode="General" sourceLinked="0"/>
        <c:majorTickMark val="none"/>
        <c:minorTickMark val="none"/>
        <c:tickLblPos val="nextTo"/>
        <c:txPr>
          <a:bodyPr/>
          <a:lstStyle/>
          <a:p>
            <a:pPr>
              <a:defRPr sz="800"/>
            </a:pPr>
            <a:endParaRPr lang="en-US"/>
          </a:p>
        </c:txPr>
        <c:crossAx val="674262976"/>
        <c:crosses val="autoZero"/>
        <c:auto val="1"/>
        <c:lblAlgn val="ctr"/>
        <c:lblOffset val="100"/>
        <c:noMultiLvlLbl val="0"/>
      </c:catAx>
      <c:valAx>
        <c:axId val="674262976"/>
        <c:scaling>
          <c:orientation val="minMax"/>
        </c:scaling>
        <c:delete val="0"/>
        <c:axPos val="l"/>
        <c:majorGridlines/>
        <c:numFmt formatCode="0%" sourceLinked="0"/>
        <c:majorTickMark val="none"/>
        <c:minorTickMark val="none"/>
        <c:tickLblPos val="nextTo"/>
        <c:txPr>
          <a:bodyPr/>
          <a:lstStyle/>
          <a:p>
            <a:pPr>
              <a:defRPr sz="800"/>
            </a:pPr>
            <a:endParaRPr lang="en-US"/>
          </a:p>
        </c:txPr>
        <c:crossAx val="648664576"/>
        <c:crosses val="autoZero"/>
        <c:crossBetween val="between"/>
      </c:valAx>
    </c:plotArea>
    <c:legend>
      <c:legendPos val="b"/>
      <c:layout>
        <c:manualLayout>
          <c:xMode val="edge"/>
          <c:yMode val="edge"/>
          <c:x val="0"/>
          <c:y val="0.90902183809102366"/>
          <c:w val="1"/>
          <c:h val="7.9723241204471482E-2"/>
        </c:manualLayout>
      </c:layout>
      <c:overlay val="0"/>
      <c:txPr>
        <a:bodyPr/>
        <a:lstStyle/>
        <a:p>
          <a:pPr>
            <a:defRPr sz="900"/>
          </a:pPr>
          <a:endParaRPr lang="en-US"/>
        </a:p>
      </c:txPr>
    </c:legend>
    <c:plotVisOnly val="1"/>
    <c:dispBlanksAs val="gap"/>
    <c:showDLblsOverMax val="0"/>
  </c:chart>
  <c:txPr>
    <a:bodyPr/>
    <a:lstStyle/>
    <a:p>
      <a:pPr>
        <a:defRPr b="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US" sz="1200"/>
              <a:t>Accidents</a:t>
            </a:r>
          </a:p>
        </c:rich>
      </c:tx>
      <c:overlay val="0"/>
    </c:title>
    <c:autoTitleDeleted val="0"/>
    <c:plotArea>
      <c:layout/>
      <c:barChart>
        <c:barDir val="col"/>
        <c:grouping val="clustered"/>
        <c:varyColors val="0"/>
        <c:ser>
          <c:idx val="0"/>
          <c:order val="0"/>
          <c:invertIfNegative val="0"/>
          <c:cat>
            <c:strRef>
              <c:f>Outcomes!$A$69:$A$73</c:f>
              <c:strCache>
                <c:ptCount val="5"/>
                <c:pt idx="4">
                  <c:v>Total</c:v>
                </c:pt>
              </c:strCache>
            </c:strRef>
          </c:cat>
          <c:val>
            <c:numRef>
              <c:f>Outcomes!$J$69:$J$73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C08-4E1D-94FD-FF12E8922B28}"/>
            </c:ext>
          </c:extLst>
        </c:ser>
        <c:dLbls>
          <c:showLegendKey val="0"/>
          <c:showVal val="0"/>
          <c:showCatName val="0"/>
          <c:showSerName val="0"/>
          <c:showPercent val="0"/>
          <c:showBubbleSize val="0"/>
        </c:dLbls>
        <c:gapWidth val="55"/>
        <c:axId val="572068864"/>
        <c:axId val="649670016"/>
      </c:barChart>
      <c:catAx>
        <c:axId val="572068864"/>
        <c:scaling>
          <c:orientation val="minMax"/>
        </c:scaling>
        <c:delete val="0"/>
        <c:axPos val="b"/>
        <c:numFmt formatCode="General" sourceLinked="1"/>
        <c:majorTickMark val="none"/>
        <c:minorTickMark val="none"/>
        <c:tickLblPos val="nextTo"/>
        <c:crossAx val="649670016"/>
        <c:crosses val="autoZero"/>
        <c:auto val="1"/>
        <c:lblAlgn val="ctr"/>
        <c:lblOffset val="100"/>
        <c:noMultiLvlLbl val="0"/>
      </c:catAx>
      <c:valAx>
        <c:axId val="649670016"/>
        <c:scaling>
          <c:orientation val="minMax"/>
        </c:scaling>
        <c:delete val="0"/>
        <c:axPos val="l"/>
        <c:majorGridlines/>
        <c:numFmt formatCode="0.00%" sourceLinked="0"/>
        <c:majorTickMark val="none"/>
        <c:minorTickMark val="none"/>
        <c:tickLblPos val="nextTo"/>
        <c:crossAx val="572068864"/>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US" sz="1200"/>
              <a:t>Occupational Injuries</a:t>
            </a:r>
          </a:p>
        </c:rich>
      </c:tx>
      <c:overlay val="0"/>
    </c:title>
    <c:autoTitleDeleted val="0"/>
    <c:plotArea>
      <c:layout/>
      <c:barChart>
        <c:barDir val="col"/>
        <c:grouping val="clustered"/>
        <c:varyColors val="0"/>
        <c:ser>
          <c:idx val="0"/>
          <c:order val="0"/>
          <c:invertIfNegative val="0"/>
          <c:cat>
            <c:strRef>
              <c:f>Outcomes!$A$45:$A$52</c:f>
              <c:strCache>
                <c:ptCount val="8"/>
                <c:pt idx="7">
                  <c:v>Total</c:v>
                </c:pt>
              </c:strCache>
            </c:strRef>
          </c:cat>
          <c:val>
            <c:numRef>
              <c:f>Outcomes!$J$45:$J$52</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18F5-46DA-A7B0-3280A426A782}"/>
            </c:ext>
          </c:extLst>
        </c:ser>
        <c:dLbls>
          <c:showLegendKey val="0"/>
          <c:showVal val="0"/>
          <c:showCatName val="0"/>
          <c:showSerName val="0"/>
          <c:showPercent val="0"/>
          <c:showBubbleSize val="0"/>
        </c:dLbls>
        <c:gapWidth val="150"/>
        <c:axId val="572069376"/>
        <c:axId val="651337024"/>
      </c:barChart>
      <c:catAx>
        <c:axId val="572069376"/>
        <c:scaling>
          <c:orientation val="minMax"/>
        </c:scaling>
        <c:delete val="0"/>
        <c:axPos val="b"/>
        <c:numFmt formatCode="General" sourceLinked="1"/>
        <c:majorTickMark val="none"/>
        <c:minorTickMark val="none"/>
        <c:tickLblPos val="nextTo"/>
        <c:crossAx val="651337024"/>
        <c:crosses val="autoZero"/>
        <c:auto val="1"/>
        <c:lblAlgn val="ctr"/>
        <c:lblOffset val="100"/>
        <c:noMultiLvlLbl val="0"/>
      </c:catAx>
      <c:valAx>
        <c:axId val="651337024"/>
        <c:scaling>
          <c:orientation val="minMax"/>
        </c:scaling>
        <c:delete val="0"/>
        <c:axPos val="l"/>
        <c:majorGridlines/>
        <c:numFmt formatCode="0.0%" sourceLinked="1"/>
        <c:majorTickMark val="none"/>
        <c:minorTickMark val="none"/>
        <c:tickLblPos val="nextTo"/>
        <c:crossAx val="572069376"/>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US" sz="1200"/>
              <a:t>Absenteeism/Lost Time</a:t>
            </a:r>
          </a:p>
        </c:rich>
      </c:tx>
      <c:overlay val="0"/>
    </c:title>
    <c:autoTitleDeleted val="0"/>
    <c:plotArea>
      <c:layout/>
      <c:barChart>
        <c:barDir val="col"/>
        <c:grouping val="clustered"/>
        <c:varyColors val="0"/>
        <c:ser>
          <c:idx val="0"/>
          <c:order val="0"/>
          <c:invertIfNegative val="0"/>
          <c:cat>
            <c:strRef>
              <c:f>Outcomes!$A$33:$A$39</c:f>
              <c:strCache>
                <c:ptCount val="7"/>
                <c:pt idx="0">
                  <c:v>Sick Leave</c:v>
                </c:pt>
                <c:pt idx="1">
                  <c:v>FMLA</c:v>
                </c:pt>
                <c:pt idx="2">
                  <c:v>Short-term Disability</c:v>
                </c:pt>
                <c:pt idx="3">
                  <c:v>Long-term Disability</c:v>
                </c:pt>
                <c:pt idx="4">
                  <c:v>Occupational Injuries/Illnesses</c:v>
                </c:pt>
                <c:pt idx="5">
                  <c:v>Personal Leave </c:v>
                </c:pt>
                <c:pt idx="6">
                  <c:v>Total</c:v>
                </c:pt>
              </c:strCache>
            </c:strRef>
          </c:cat>
          <c:val>
            <c:numRef>
              <c:f>Outcomes!$J$33:$J$39</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9C9-46FA-82E3-50DB27EDA92F}"/>
            </c:ext>
          </c:extLst>
        </c:ser>
        <c:dLbls>
          <c:showLegendKey val="0"/>
          <c:showVal val="0"/>
          <c:showCatName val="0"/>
          <c:showSerName val="0"/>
          <c:showPercent val="0"/>
          <c:showBubbleSize val="0"/>
        </c:dLbls>
        <c:gapWidth val="150"/>
        <c:axId val="572071424"/>
        <c:axId val="651388032"/>
      </c:barChart>
      <c:catAx>
        <c:axId val="572071424"/>
        <c:scaling>
          <c:orientation val="minMax"/>
        </c:scaling>
        <c:delete val="0"/>
        <c:axPos val="b"/>
        <c:numFmt formatCode="General" sourceLinked="0"/>
        <c:majorTickMark val="none"/>
        <c:minorTickMark val="none"/>
        <c:tickLblPos val="nextTo"/>
        <c:crossAx val="651388032"/>
        <c:crosses val="autoZero"/>
        <c:auto val="1"/>
        <c:lblAlgn val="ctr"/>
        <c:lblOffset val="100"/>
        <c:noMultiLvlLbl val="0"/>
      </c:catAx>
      <c:valAx>
        <c:axId val="651388032"/>
        <c:scaling>
          <c:orientation val="minMax"/>
        </c:scaling>
        <c:delete val="0"/>
        <c:axPos val="l"/>
        <c:majorGridlines/>
        <c:numFmt formatCode="0.0%" sourceLinked="1"/>
        <c:majorTickMark val="none"/>
        <c:minorTickMark val="none"/>
        <c:tickLblPos val="nextTo"/>
        <c:crossAx val="572071424"/>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US" sz="1200"/>
              <a:t>Health Care Claims</a:t>
            </a:r>
          </a:p>
        </c:rich>
      </c:tx>
      <c:overlay val="0"/>
    </c:title>
    <c:autoTitleDeleted val="0"/>
    <c:plotArea>
      <c:layout/>
      <c:barChart>
        <c:barDir val="col"/>
        <c:grouping val="clustered"/>
        <c:varyColors val="0"/>
        <c:ser>
          <c:idx val="0"/>
          <c:order val="0"/>
          <c:invertIfNegative val="0"/>
          <c:cat>
            <c:strRef>
              <c:f>Outcomes!$A$20:$A$28</c:f>
              <c:strCache>
                <c:ptCount val="9"/>
                <c:pt idx="8">
                  <c:v>Total</c:v>
                </c:pt>
              </c:strCache>
            </c:strRef>
          </c:cat>
          <c:val>
            <c:numRef>
              <c:f>Outcomes!$J$20:$J$28</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FE3-43D2-8A9C-C0E6101CF6F2}"/>
            </c:ext>
          </c:extLst>
        </c:ser>
        <c:dLbls>
          <c:showLegendKey val="0"/>
          <c:showVal val="0"/>
          <c:showCatName val="0"/>
          <c:showSerName val="0"/>
          <c:showPercent val="0"/>
          <c:showBubbleSize val="0"/>
        </c:dLbls>
        <c:gapWidth val="150"/>
        <c:axId val="572071936"/>
        <c:axId val="651389760"/>
      </c:barChart>
      <c:catAx>
        <c:axId val="572071936"/>
        <c:scaling>
          <c:orientation val="minMax"/>
        </c:scaling>
        <c:delete val="0"/>
        <c:axPos val="b"/>
        <c:numFmt formatCode="General" sourceLinked="1"/>
        <c:majorTickMark val="none"/>
        <c:minorTickMark val="none"/>
        <c:tickLblPos val="nextTo"/>
        <c:crossAx val="651389760"/>
        <c:crosses val="autoZero"/>
        <c:auto val="1"/>
        <c:lblAlgn val="ctr"/>
        <c:lblOffset val="100"/>
        <c:noMultiLvlLbl val="0"/>
      </c:catAx>
      <c:valAx>
        <c:axId val="651389760"/>
        <c:scaling>
          <c:orientation val="minMax"/>
        </c:scaling>
        <c:delete val="0"/>
        <c:axPos val="l"/>
        <c:majorGridlines/>
        <c:numFmt formatCode="0.0%" sourceLinked="1"/>
        <c:majorTickMark val="none"/>
        <c:minorTickMark val="none"/>
        <c:tickLblPos val="nextTo"/>
        <c:crossAx val="572071936"/>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US" sz="1200"/>
              <a:t>Health Status or Behavioral Change Outcomes</a:t>
            </a:r>
          </a:p>
        </c:rich>
      </c:tx>
      <c:overlay val="0"/>
    </c:title>
    <c:autoTitleDeleted val="0"/>
    <c:plotArea>
      <c:layout/>
      <c:barChart>
        <c:barDir val="col"/>
        <c:grouping val="clustered"/>
        <c:varyColors val="0"/>
        <c:ser>
          <c:idx val="0"/>
          <c:order val="0"/>
          <c:tx>
            <c:strRef>
              <c:f>Outcomes!$A$8:$A$15</c:f>
              <c:strCache>
                <c:ptCount val="8"/>
              </c:strCache>
            </c:strRef>
          </c:tx>
          <c:invertIfNegative val="0"/>
          <c:cat>
            <c:numRef>
              <c:f>Outcomes!$A$8:$A$15</c:f>
              <c:numCache>
                <c:formatCode>General</c:formatCode>
                <c:ptCount val="8"/>
              </c:numCache>
            </c:numRef>
          </c:cat>
          <c:val>
            <c:numRef>
              <c:f>Outcomes!$J$8:$J$15</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245-4A0C-B4B6-9C57E51EC4C3}"/>
            </c:ext>
          </c:extLst>
        </c:ser>
        <c:dLbls>
          <c:showLegendKey val="0"/>
          <c:showVal val="0"/>
          <c:showCatName val="0"/>
          <c:showSerName val="0"/>
          <c:showPercent val="0"/>
          <c:showBubbleSize val="0"/>
        </c:dLbls>
        <c:gapWidth val="150"/>
        <c:axId val="572072448"/>
        <c:axId val="651392064"/>
      </c:barChart>
      <c:catAx>
        <c:axId val="572072448"/>
        <c:scaling>
          <c:orientation val="minMax"/>
        </c:scaling>
        <c:delete val="0"/>
        <c:axPos val="b"/>
        <c:numFmt formatCode="General" sourceLinked="1"/>
        <c:majorTickMark val="none"/>
        <c:minorTickMark val="none"/>
        <c:tickLblPos val="nextTo"/>
        <c:crossAx val="651392064"/>
        <c:crosses val="autoZero"/>
        <c:auto val="1"/>
        <c:lblAlgn val="ctr"/>
        <c:lblOffset val="100"/>
        <c:noMultiLvlLbl val="0"/>
      </c:catAx>
      <c:valAx>
        <c:axId val="651392064"/>
        <c:scaling>
          <c:orientation val="minMax"/>
        </c:scaling>
        <c:delete val="0"/>
        <c:axPos val="l"/>
        <c:majorGridlines/>
        <c:numFmt formatCode="0.0%" sourceLinked="1"/>
        <c:majorTickMark val="none"/>
        <c:minorTickMark val="none"/>
        <c:tickLblPos val="nextTo"/>
        <c:crossAx val="572072448"/>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US" sz="1200"/>
              <a:t>Workers' Comp Claims</a:t>
            </a:r>
          </a:p>
        </c:rich>
      </c:tx>
      <c:overlay val="0"/>
    </c:title>
    <c:autoTitleDeleted val="0"/>
    <c:plotArea>
      <c:layout/>
      <c:barChart>
        <c:barDir val="col"/>
        <c:grouping val="clustered"/>
        <c:varyColors val="0"/>
        <c:ser>
          <c:idx val="0"/>
          <c:order val="0"/>
          <c:invertIfNegative val="0"/>
          <c:cat>
            <c:strRef>
              <c:f>Outcomes!$A$57:$A$64</c:f>
              <c:strCache>
                <c:ptCount val="8"/>
                <c:pt idx="7">
                  <c:v>Total</c:v>
                </c:pt>
              </c:strCache>
            </c:strRef>
          </c:cat>
          <c:val>
            <c:numRef>
              <c:f>Outcomes!$J$57:$J$64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A66-48A7-8A00-44BDE8AB1E6A}"/>
            </c:ext>
          </c:extLst>
        </c:ser>
        <c:dLbls>
          <c:showLegendKey val="0"/>
          <c:showVal val="0"/>
          <c:showCatName val="0"/>
          <c:showSerName val="0"/>
          <c:showPercent val="0"/>
          <c:showBubbleSize val="0"/>
        </c:dLbls>
        <c:gapWidth val="150"/>
        <c:axId val="572072960"/>
        <c:axId val="651393792"/>
      </c:barChart>
      <c:catAx>
        <c:axId val="572072960"/>
        <c:scaling>
          <c:orientation val="minMax"/>
        </c:scaling>
        <c:delete val="0"/>
        <c:axPos val="b"/>
        <c:numFmt formatCode="General" sourceLinked="1"/>
        <c:majorTickMark val="none"/>
        <c:minorTickMark val="none"/>
        <c:tickLblPos val="nextTo"/>
        <c:crossAx val="651393792"/>
        <c:crosses val="autoZero"/>
        <c:auto val="1"/>
        <c:lblAlgn val="ctr"/>
        <c:lblOffset val="100"/>
        <c:noMultiLvlLbl val="0"/>
      </c:catAx>
      <c:valAx>
        <c:axId val="651393792"/>
        <c:scaling>
          <c:orientation val="minMax"/>
        </c:scaling>
        <c:delete val="0"/>
        <c:axPos val="l"/>
        <c:majorGridlines/>
        <c:numFmt formatCode="0.0%" sourceLinked="1"/>
        <c:majorTickMark val="none"/>
        <c:minorTickMark val="none"/>
        <c:tickLblPos val="nextTo"/>
        <c:crossAx val="572072960"/>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a:pPr>
            <a:r>
              <a:rPr lang="en-US"/>
              <a:t>Financial Benefits </a:t>
            </a:r>
          </a:p>
        </c:rich>
      </c:tx>
      <c:overlay val="0"/>
    </c:title>
    <c:autoTitleDeleted val="0"/>
    <c:plotArea>
      <c:layout>
        <c:manualLayout>
          <c:layoutTarget val="inner"/>
          <c:xMode val="edge"/>
          <c:yMode val="edge"/>
          <c:x val="8.7209547524508116E-2"/>
          <c:y val="0.19796670389271429"/>
          <c:w val="0.85770973072810552"/>
          <c:h val="0.62710315384724058"/>
        </c:manualLayout>
      </c:layout>
      <c:barChart>
        <c:barDir val="col"/>
        <c:grouping val="clustered"/>
        <c:varyColors val="0"/>
        <c:ser>
          <c:idx val="0"/>
          <c:order val="0"/>
          <c:tx>
            <c:strRef>
              <c:f>'Financial Benefits'!$A$88</c:f>
              <c:strCache>
                <c:ptCount val="1"/>
                <c:pt idx="0">
                  <c:v>Overall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'Financial Benefits'!$B$87:$J$87</c:f>
              <c:strCache>
                <c:ptCount val="9"/>
                <c:pt idx="0">
                  <c:v>Health Care Claim </c:v>
                </c:pt>
                <c:pt idx="1">
                  <c:v>Health Care Premium</c:v>
                </c:pt>
                <c:pt idx="2">
                  <c:v>Workers' Comp Claim</c:v>
                </c:pt>
                <c:pt idx="3">
                  <c:v>Workers' Comp Premium</c:v>
                </c:pt>
                <c:pt idx="4">
                  <c:v>Absenteeism</c:v>
                </c:pt>
                <c:pt idx="5">
                  <c:v>Turnover </c:v>
                </c:pt>
                <c:pt idx="6">
                  <c:v>Accident</c:v>
                </c:pt>
                <c:pt idx="7">
                  <c:v>Presenteeism</c:v>
                </c:pt>
                <c:pt idx="8">
                  <c:v>Availability</c:v>
                </c:pt>
              </c:strCache>
            </c:strRef>
          </c:cat>
          <c:val>
            <c:numRef>
              <c:f>'Financial Benefits'!$B$88:$J$88</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3B6-482E-8AFD-3055D953D2CB}"/>
            </c:ext>
          </c:extLst>
        </c:ser>
        <c:ser>
          <c:idx val="1"/>
          <c:order val="1"/>
          <c:tx>
            <c:strRef>
              <c:f>'Financial Benefits'!$A$89</c:f>
              <c:strCache>
                <c:ptCount val="1"/>
                <c:pt idx="0">
                  <c:v>Due to WHPP Program</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'Financial Benefits'!$B$87:$J$87</c:f>
              <c:strCache>
                <c:ptCount val="9"/>
                <c:pt idx="0">
                  <c:v>Health Care Claim </c:v>
                </c:pt>
                <c:pt idx="1">
                  <c:v>Health Care Premium</c:v>
                </c:pt>
                <c:pt idx="2">
                  <c:v>Workers' Comp Claim</c:v>
                </c:pt>
                <c:pt idx="3">
                  <c:v>Workers' Comp Premium</c:v>
                </c:pt>
                <c:pt idx="4">
                  <c:v>Absenteeism</c:v>
                </c:pt>
                <c:pt idx="5">
                  <c:v>Turnover </c:v>
                </c:pt>
                <c:pt idx="6">
                  <c:v>Accident</c:v>
                </c:pt>
                <c:pt idx="7">
                  <c:v>Presenteeism</c:v>
                </c:pt>
                <c:pt idx="8">
                  <c:v>Availability</c:v>
                </c:pt>
              </c:strCache>
            </c:strRef>
          </c:cat>
          <c:val>
            <c:numRef>
              <c:f>'Financial Benefits'!$B$89:$J$89</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D3B6-482E-8AFD-3055D953D2CB}"/>
            </c:ext>
          </c:extLst>
        </c:ser>
        <c:dLbls>
          <c:showLegendKey val="0"/>
          <c:showVal val="1"/>
          <c:showCatName val="0"/>
          <c:showSerName val="0"/>
          <c:showPercent val="0"/>
          <c:showBubbleSize val="0"/>
        </c:dLbls>
        <c:gapWidth val="150"/>
        <c:axId val="572432896"/>
        <c:axId val="659393920"/>
      </c:barChart>
      <c:catAx>
        <c:axId val="572432896"/>
        <c:scaling>
          <c:orientation val="minMax"/>
        </c:scaling>
        <c:delete val="0"/>
        <c:axPos val="b"/>
        <c:title>
          <c:tx>
            <c:rich>
              <a:bodyPr/>
              <a:lstStyle/>
              <a:p>
                <a:pPr>
                  <a:defRPr/>
                </a:pPr>
                <a:r>
                  <a:rPr lang="en-US"/>
                  <a:t>Benefits Categories</a:t>
                </a:r>
              </a:p>
            </c:rich>
          </c:tx>
          <c:overlay val="0"/>
        </c:title>
        <c:numFmt formatCode="General" sourceLinked="1"/>
        <c:majorTickMark val="none"/>
        <c:minorTickMark val="none"/>
        <c:tickLblPos val="nextTo"/>
        <c:crossAx val="659393920"/>
        <c:crosses val="autoZero"/>
        <c:auto val="1"/>
        <c:lblAlgn val="ctr"/>
        <c:lblOffset val="100"/>
        <c:noMultiLvlLbl val="0"/>
      </c:catAx>
      <c:valAx>
        <c:axId val="659393920"/>
        <c:scaling>
          <c:orientation val="minMax"/>
        </c:scaling>
        <c:delete val="0"/>
        <c:axPos val="l"/>
        <c:majorGridlines/>
        <c:numFmt formatCode="&quot;$&quot;#,##0" sourceLinked="1"/>
        <c:majorTickMark val="out"/>
        <c:minorTickMark val="none"/>
        <c:tickLblPos val="nextTo"/>
        <c:crossAx val="572432896"/>
        <c:crosses val="autoZero"/>
        <c:crossBetween val="between"/>
      </c:valAx>
    </c:plotArea>
    <c:legend>
      <c:legendPos val="t"/>
      <c:overlay val="0"/>
    </c:legend>
    <c:plotVisOnly val="1"/>
    <c:dispBlanksAs val="zero"/>
    <c:showDLblsOverMax val="0"/>
  </c:chart>
  <c:printSettings>
    <c:headerFooter alignWithMargins="0"/>
    <c:pageMargins b="0.75000000000000289" l="0.70000000000000262" r="0.70000000000000262" t="0.750000000000002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400"/>
            </a:pPr>
            <a:r>
              <a:rPr lang="en-US" sz="1400"/>
              <a:t> Costs</a:t>
            </a:r>
          </a:p>
        </c:rich>
      </c:tx>
      <c:overlay val="1"/>
    </c:title>
    <c:autoTitleDeleted val="0"/>
    <c:plotArea>
      <c:layout>
        <c:manualLayout>
          <c:layoutTarget val="inner"/>
          <c:xMode val="edge"/>
          <c:yMode val="edge"/>
          <c:x val="8.4160626131120048E-2"/>
          <c:y val="0.14804566464590221"/>
          <c:w val="0.82205179226243263"/>
          <c:h val="0.76878720173258663"/>
        </c:manualLayout>
      </c:layout>
      <c:pieChart>
        <c:varyColors val="1"/>
        <c:ser>
          <c:idx val="0"/>
          <c:order val="0"/>
          <c:dLbls>
            <c:spPr>
              <a:noFill/>
              <a:ln>
                <a:noFill/>
              </a:ln>
              <a:effectLst/>
            </c:spPr>
            <c:txPr>
              <a:bodyPr/>
              <a:lstStyle/>
              <a:p>
                <a:pPr>
                  <a:defRPr sz="9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(Cost!$A$5,Cost!$A$16,Cost!$A$25,Cost!$A$34,Cost!$A$45)</c:f>
              <c:strCache>
                <c:ptCount val="5"/>
                <c:pt idx="0">
                  <c:v>Program Operating Costs</c:v>
                </c:pt>
                <c:pt idx="1">
                  <c:v>Program Labor Costs</c:v>
                </c:pt>
                <c:pt idx="2">
                  <c:v>Payments to Vendors</c:v>
                </c:pt>
                <c:pt idx="3">
                  <c:v>Program Incentives</c:v>
                </c:pt>
                <c:pt idx="4">
                  <c:v>Costs of Operational and Other Changes</c:v>
                </c:pt>
              </c:strCache>
            </c:strRef>
          </c:cat>
          <c:val>
            <c:numRef>
              <c:f>(Cost!$B$14,Cost!$B$23,Cost!$B$32,Cost!$B$41,Cost!$B$45)</c:f>
              <c:numCache>
                <c:formatCode>"$"#,##0</c:formatCode>
                <c:ptCount val="5"/>
                <c:pt idx="0">
                  <c:v>0</c:v>
                </c:pt>
                <c:pt idx="1">
                  <c:v>0</c:v>
                </c:pt>
                <c:pt idx="2">
                  <c:v>0</c:v>
                </c:pt>
                <c:pt idx="3">
                  <c:v>0</c:v>
                </c:pt>
              </c:numCache>
            </c:numRef>
          </c:val>
          <c:extLst>
            <c:ext xmlns:c16="http://schemas.microsoft.com/office/drawing/2014/chart" uri="{C3380CC4-5D6E-409C-BE32-E72D297353CC}">
              <c16:uniqueId val="{00000000-954D-41ED-8317-6B4A7D3531D0}"/>
            </c:ext>
          </c:extLst>
        </c:ser>
        <c:dLbls>
          <c:showLegendKey val="0"/>
          <c:showVal val="0"/>
          <c:showCatName val="0"/>
          <c:showSerName val="0"/>
          <c:showPercent val="0"/>
          <c:showBubbleSize val="0"/>
          <c:showLeaderLines val="1"/>
        </c:dLbls>
        <c:firstSliceAng val="0"/>
      </c:pieChart>
    </c:plotArea>
    <c:plotVisOnly val="1"/>
    <c:dispBlanksAs val="zero"/>
    <c:showDLblsOverMax val="0"/>
  </c:chart>
  <c:printSettings>
    <c:headerFooter alignWithMargins="0"/>
    <c:pageMargins b="0.75000000000000289" l="0.70000000000000262" r="0.70000000000000262" t="0.75000000000000289" header="0.30000000000000032" footer="0.30000000000000032"/>
    <c:pageSetup/>
  </c:printSettings>
</c:chartSpace>
</file>

<file path=xl/drawings/_rels/drawing2.xml.rels><?xml version="1.0" encoding="UTF-8" standalone="yes"?>
<Relationships xmlns="http://schemas.openxmlformats.org/package/2006/relationships"><Relationship Id="rId3" Type="http://schemas.openxmlformats.org/officeDocument/2006/relationships/hyperlink" Target="#Planning!A30"/><Relationship Id="rId2" Type="http://schemas.openxmlformats.org/officeDocument/2006/relationships/hyperlink" Target="#Planning!A17"/><Relationship Id="rId1" Type="http://schemas.openxmlformats.org/officeDocument/2006/relationships/hyperlink" Target="#Planning!A4"/><Relationship Id="rId4" Type="http://schemas.openxmlformats.org/officeDocument/2006/relationships/hyperlink" Target="#Planning!A42"/></Relationships>
</file>

<file path=xl/drawings/_rels/drawing4.xml.rels><?xml version="1.0" encoding="UTF-8" standalone="yes"?>
<Relationships xmlns="http://schemas.openxmlformats.org/package/2006/relationships"><Relationship Id="rId2" Type="http://schemas.openxmlformats.org/officeDocument/2006/relationships/hyperlink" Target="#Process!A15"/><Relationship Id="rId1" Type="http://schemas.openxmlformats.org/officeDocument/2006/relationships/hyperlink" Target="#Process!A4"/></Relationships>
</file>

<file path=xl/drawings/_rels/drawing5.xml.rels><?xml version="1.0" encoding="UTF-8" standalone="yes"?>
<Relationships xmlns="http://schemas.openxmlformats.org/package/2006/relationships"><Relationship Id="rId8" Type="http://schemas.openxmlformats.org/officeDocument/2006/relationships/chart" Target="../charts/chart2.xml"/><Relationship Id="rId13" Type="http://schemas.openxmlformats.org/officeDocument/2006/relationships/chart" Target="../charts/chart7.xml"/><Relationship Id="rId3" Type="http://schemas.openxmlformats.org/officeDocument/2006/relationships/hyperlink" Target="#Outcomes!A17"/><Relationship Id="rId7" Type="http://schemas.openxmlformats.org/officeDocument/2006/relationships/chart" Target="../charts/chart1.xml"/><Relationship Id="rId12" Type="http://schemas.openxmlformats.org/officeDocument/2006/relationships/chart" Target="../charts/chart6.xml"/><Relationship Id="rId2" Type="http://schemas.openxmlformats.org/officeDocument/2006/relationships/hyperlink" Target="#Outcomes!A4"/><Relationship Id="rId1" Type="http://schemas.openxmlformats.org/officeDocument/2006/relationships/hyperlink" Target="#Outcomes!A42"/><Relationship Id="rId6" Type="http://schemas.openxmlformats.org/officeDocument/2006/relationships/hyperlink" Target="#Outcomes!A75"/><Relationship Id="rId11" Type="http://schemas.openxmlformats.org/officeDocument/2006/relationships/chart" Target="../charts/chart5.xml"/><Relationship Id="rId5" Type="http://schemas.openxmlformats.org/officeDocument/2006/relationships/hyperlink" Target="#Outcomes!A66"/><Relationship Id="rId10" Type="http://schemas.openxmlformats.org/officeDocument/2006/relationships/chart" Target="../charts/chart4.xml"/><Relationship Id="rId4" Type="http://schemas.openxmlformats.org/officeDocument/2006/relationships/hyperlink" Target="#Outcomes!A30"/><Relationship Id="rId9" Type="http://schemas.openxmlformats.org/officeDocument/2006/relationships/chart" Target="../charts/chart3.xml"/><Relationship Id="rId14" Type="http://schemas.openxmlformats.org/officeDocument/2006/relationships/hyperlink" Target="#Outcomes!A54"/></Relationships>
</file>

<file path=xl/drawings/_rels/drawing6.xml.rels><?xml version="1.0" encoding="UTF-8" standalone="yes"?>
<Relationships xmlns="http://schemas.openxmlformats.org/package/2006/relationships"><Relationship Id="rId8" Type="http://schemas.openxmlformats.org/officeDocument/2006/relationships/hyperlink" Target="#'Financial Benefits'!A21"/><Relationship Id="rId3" Type="http://schemas.openxmlformats.org/officeDocument/2006/relationships/hyperlink" Target="#'Financial Benefits'!A61"/><Relationship Id="rId7" Type="http://schemas.openxmlformats.org/officeDocument/2006/relationships/hyperlink" Target="#'Financial Benefits'!A15"/><Relationship Id="rId12" Type="http://schemas.openxmlformats.org/officeDocument/2006/relationships/hyperlink" Target="#'Financial Benefits'!A50"/><Relationship Id="rId2" Type="http://schemas.openxmlformats.org/officeDocument/2006/relationships/hyperlink" Target="#'Financial Benefits'!A86"/><Relationship Id="rId1" Type="http://schemas.openxmlformats.org/officeDocument/2006/relationships/chart" Target="../charts/chart8.xml"/><Relationship Id="rId6" Type="http://schemas.openxmlformats.org/officeDocument/2006/relationships/hyperlink" Target="#'Financial Benefits'!A4"/><Relationship Id="rId11" Type="http://schemas.openxmlformats.org/officeDocument/2006/relationships/hyperlink" Target="#'Financial Benefits'!A117"/><Relationship Id="rId5" Type="http://schemas.openxmlformats.org/officeDocument/2006/relationships/hyperlink" Target="#'Financial Benefits'!A38"/><Relationship Id="rId10" Type="http://schemas.openxmlformats.org/officeDocument/2006/relationships/hyperlink" Target="#'Financial Benefits'!A78"/><Relationship Id="rId4" Type="http://schemas.openxmlformats.org/officeDocument/2006/relationships/hyperlink" Target="#'Financial Benefits'!A72"/><Relationship Id="rId9" Type="http://schemas.openxmlformats.org/officeDocument/2006/relationships/hyperlink" Target="#'Financial Benefits'!A32"/></Relationships>
</file>

<file path=xl/drawings/_rels/drawing7.xml.rels><?xml version="1.0" encoding="UTF-8" standalone="yes"?>
<Relationships xmlns="http://schemas.openxmlformats.org/package/2006/relationships"><Relationship Id="rId3" Type="http://schemas.openxmlformats.org/officeDocument/2006/relationships/hyperlink" Target="#Cost!A5"/><Relationship Id="rId7" Type="http://schemas.openxmlformats.org/officeDocument/2006/relationships/image" Target="../media/image1.emf"/><Relationship Id="rId2" Type="http://schemas.openxmlformats.org/officeDocument/2006/relationships/hyperlink" Target="#Cost!A43"/><Relationship Id="rId1" Type="http://schemas.openxmlformats.org/officeDocument/2006/relationships/chart" Target="../charts/chart9.xml"/><Relationship Id="rId6" Type="http://schemas.openxmlformats.org/officeDocument/2006/relationships/hyperlink" Target="#Cost!A34"/><Relationship Id="rId5" Type="http://schemas.openxmlformats.org/officeDocument/2006/relationships/hyperlink" Target="#Cost!A25"/><Relationship Id="rId4" Type="http://schemas.openxmlformats.org/officeDocument/2006/relationships/hyperlink" Target="#Cost!A16"/></Relationships>
</file>

<file path=xl/drawings/_rels/drawing8.xml.rels><?xml version="1.0" encoding="UTF-8" standalone="yes"?>
<Relationships xmlns="http://schemas.openxmlformats.org/package/2006/relationships"><Relationship Id="rId3" Type="http://schemas.openxmlformats.org/officeDocument/2006/relationships/hyperlink" Target="#ROI!A15"/><Relationship Id="rId2" Type="http://schemas.openxmlformats.org/officeDocument/2006/relationships/hyperlink" Target="#ROI!A5"/><Relationship Id="rId1" Type="http://schemas.openxmlformats.org/officeDocument/2006/relationships/chart" Target="../charts/chart10.xml"/><Relationship Id="rId5" Type="http://schemas.openxmlformats.org/officeDocument/2006/relationships/chart" Target="../charts/chart11.xml"/><Relationship Id="rId4" Type="http://schemas.openxmlformats.org/officeDocument/2006/relationships/hyperlink" Target="#ROI!A53"/></Relationships>
</file>

<file path=xl/drawings/_rels/drawing9.xml.rels><?xml version="1.0" encoding="UTF-8" standalone="yes"?>
<Relationships xmlns="http://schemas.openxmlformats.org/package/2006/relationships"><Relationship Id="rId3" Type="http://schemas.openxmlformats.org/officeDocument/2006/relationships/hyperlink" Target="#Resources!A72"/><Relationship Id="rId2" Type="http://schemas.openxmlformats.org/officeDocument/2006/relationships/hyperlink" Target="#Resources!A45"/><Relationship Id="rId1" Type="http://schemas.openxmlformats.org/officeDocument/2006/relationships/hyperlink" Target="#Resources!A5"/></Relationships>
</file>

<file path=xl/drawings/drawing1.xml><?xml version="1.0" encoding="utf-8"?>
<xdr:wsDr xmlns:xdr="http://schemas.openxmlformats.org/drawingml/2006/spreadsheetDrawing" xmlns:a="http://schemas.openxmlformats.org/drawingml/2006/main">
  <xdr:twoCellAnchor>
    <xdr:from>
      <xdr:col>2</xdr:col>
      <xdr:colOff>289560</xdr:colOff>
      <xdr:row>4</xdr:row>
      <xdr:rowOff>144780</xdr:rowOff>
    </xdr:from>
    <xdr:to>
      <xdr:col>10</xdr:col>
      <xdr:colOff>358140</xdr:colOff>
      <xdr:row>47</xdr:row>
      <xdr:rowOff>83820</xdr:rowOff>
    </xdr:to>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5730240" y="1165860"/>
          <a:ext cx="4823460" cy="9601200"/>
        </a:xfrm>
        <a:prstGeom prst="rect">
          <a:avLst/>
        </a:prstGeom>
        <a:solidFill>
          <a:srgbClr val="C6E7F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274320" tIns="228600" rIns="274320" bIns="228600" rtlCol="0" anchor="t"/>
        <a:lstStyle/>
        <a:p>
          <a:r>
            <a:rPr lang="en-US" sz="1200" b="1">
              <a:solidFill>
                <a:schemeClr val="tx1"/>
              </a:solidFill>
              <a:latin typeface="Arial" pitchFamily="34" charset="0"/>
              <a:cs typeface="Arial" pitchFamily="34" charset="0"/>
            </a:rPr>
            <a:t>How to I</a:t>
          </a:r>
          <a:r>
            <a:rPr lang="en-US" sz="1200" b="1" baseline="0">
              <a:solidFill>
                <a:schemeClr val="tx1"/>
              </a:solidFill>
              <a:latin typeface="Arial" pitchFamily="34" charset="0"/>
              <a:cs typeface="Arial" pitchFamily="34" charset="0"/>
            </a:rPr>
            <a:t> use this template?</a:t>
          </a:r>
          <a:endParaRPr lang="en-US" sz="1200" b="1">
            <a:ln>
              <a:solidFill>
                <a:schemeClr val="tx1"/>
              </a:solidFill>
            </a:ln>
            <a:solidFill>
              <a:schemeClr val="tx1"/>
            </a:solidFill>
            <a:latin typeface="Arial" pitchFamily="34" charset="0"/>
            <a:cs typeface="Arial" pitchFamily="34" charset="0"/>
          </a:endParaRPr>
        </a:p>
        <a:p>
          <a:pPr marL="228600" indent="-228600">
            <a:lnSpc>
              <a:spcPct val="100000"/>
            </a:lnSpc>
            <a:buSzPct val="110000"/>
            <a:buFont typeface="+mj-ea"/>
            <a:buAutoNum type="circleNumDbPlain"/>
          </a:pPr>
          <a:endParaRPr lang="en-US" sz="1050" baseline="0">
            <a:solidFill>
              <a:schemeClr val="tx1"/>
            </a:solidFill>
            <a:latin typeface="Arial" pitchFamily="34" charset="0"/>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Use the sheet tabs at the bottom of your Excel or links in the Work Sheets section of this Overview  to switch to a different work sheet. </a:t>
          </a:r>
          <a:endParaRPr lang="en-US" sz="1050" b="0">
            <a:effectLst/>
            <a:latin typeface="Arial" pitchFamily="34" charset="0"/>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On each work sheet, use the colored cells to guide these steps:</a:t>
          </a:r>
          <a:r>
            <a:rPr lang="en-US" sz="1050" b="0" baseline="0">
              <a:solidFill>
                <a:schemeClr val="dk1"/>
              </a:solidFill>
              <a:effectLst/>
              <a:latin typeface="Arial" pitchFamily="34" charset="0"/>
              <a:ea typeface="+mn-ea"/>
              <a:cs typeface="Arial" pitchFamily="34" charset="0"/>
            </a:rPr>
            <a:t> </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baseline="0">
            <a:solidFill>
              <a:schemeClr val="dk1"/>
            </a:solidFill>
            <a:effectLst/>
            <a:latin typeface="Arial" pitchFamily="34" charset="0"/>
            <a:ea typeface="+mn-ea"/>
            <a:cs typeface="Arial" pitchFamily="34" charset="0"/>
          </a:endParaRPr>
        </a:p>
        <a:p>
          <a:pPr marL="685800" marR="0" lvl="1" indent="-228600" defTabSz="914400" rtl="0" eaLnBrk="1" fontAlgn="auto" latinLnBrk="0" hangingPunct="1">
            <a:lnSpc>
              <a:spcPct val="100000"/>
            </a:lnSpc>
            <a:spcBef>
              <a:spcPts val="0"/>
            </a:spcBef>
            <a:spcAft>
              <a:spcPts val="0"/>
            </a:spcAft>
            <a:buClrTx/>
            <a:buSzPct val="110000"/>
            <a:buFont typeface="+mj-lt"/>
            <a:buAutoNum type="alphaLcParenR"/>
            <a:tabLst/>
            <a:defRPr/>
          </a:pPr>
          <a:r>
            <a:rPr lang="en-US" sz="1050" b="0" i="0" baseline="0">
              <a:solidFill>
                <a:schemeClr val="dk1"/>
              </a:solidFill>
              <a:effectLst/>
              <a:latin typeface="Arial" pitchFamily="34" charset="0"/>
              <a:ea typeface="+mn-ea"/>
              <a:cs typeface="Arial" pitchFamily="34" charset="0"/>
            </a:rPr>
            <a:t>Read instructions on the right hand side. </a:t>
          </a:r>
        </a:p>
        <a:p>
          <a:pPr marL="685800" marR="0" lvl="1" indent="-228600" defTabSz="914400" rtl="0" eaLnBrk="1" fontAlgn="auto" latinLnBrk="0" hangingPunct="1">
            <a:lnSpc>
              <a:spcPct val="100000"/>
            </a:lnSpc>
            <a:spcBef>
              <a:spcPts val="0"/>
            </a:spcBef>
            <a:spcAft>
              <a:spcPts val="0"/>
            </a:spcAft>
            <a:buClrTx/>
            <a:buSzPct val="110000"/>
            <a:buFont typeface="+mj-lt"/>
            <a:buAutoNum type="alphaLcParenR"/>
            <a:tabLst/>
            <a:defRPr/>
          </a:pPr>
          <a:endParaRPr lang="en-US" sz="1050" b="0" i="0" baseline="0">
            <a:solidFill>
              <a:schemeClr val="dk1"/>
            </a:solidFill>
            <a:effectLst/>
            <a:latin typeface="Arial" pitchFamily="34" charset="0"/>
            <a:ea typeface="+mn-ea"/>
            <a:cs typeface="Arial" pitchFamily="34" charset="0"/>
          </a:endParaRPr>
        </a:p>
        <a:p>
          <a:pPr marL="685800" marR="0" lvl="1" indent="-228600" defTabSz="914400" rtl="0" eaLnBrk="1" fontAlgn="auto" latinLnBrk="0" hangingPunct="1">
            <a:lnSpc>
              <a:spcPct val="100000"/>
            </a:lnSpc>
            <a:spcBef>
              <a:spcPts val="0"/>
            </a:spcBef>
            <a:spcAft>
              <a:spcPts val="0"/>
            </a:spcAft>
            <a:buClrTx/>
            <a:buSzPct val="110000"/>
            <a:buFont typeface="+mj-lt"/>
            <a:buAutoNum type="alphaLcParenR"/>
            <a:tabLst/>
            <a:defRPr/>
          </a:pPr>
          <a:r>
            <a:rPr lang="en-US" sz="1050" b="0" i="0" baseline="0">
              <a:solidFill>
                <a:schemeClr val="dk1"/>
              </a:solidFill>
              <a:effectLst/>
              <a:latin typeface="Arial" pitchFamily="34" charset="0"/>
              <a:ea typeface="+mn-ea"/>
              <a:cs typeface="Arial" pitchFamily="34" charset="0"/>
            </a:rPr>
            <a:t>Use the blue buttons in the sheet menu (if available) to navigate to a specific topic/table within the work sheet. The first cell for the topic/table will be highlighted once a button is selected.</a:t>
          </a:r>
        </a:p>
        <a:p>
          <a:pPr marL="685800" marR="0" lvl="1" indent="-228600" defTabSz="914400" rtl="0" eaLnBrk="1" fontAlgn="auto" latinLnBrk="0" hangingPunct="1">
            <a:lnSpc>
              <a:spcPct val="100000"/>
            </a:lnSpc>
            <a:spcBef>
              <a:spcPts val="0"/>
            </a:spcBef>
            <a:spcAft>
              <a:spcPts val="0"/>
            </a:spcAft>
            <a:buClrTx/>
            <a:buSzPct val="110000"/>
            <a:buFont typeface="+mj-lt"/>
            <a:buAutoNum type="alphaLcParenR"/>
            <a:tabLst/>
            <a:defRPr/>
          </a:pPr>
          <a:endParaRPr lang="en-US" sz="1050" b="0" i="0" baseline="0">
            <a:solidFill>
              <a:schemeClr val="dk1"/>
            </a:solidFill>
            <a:effectLst/>
            <a:latin typeface="Arial" pitchFamily="34" charset="0"/>
            <a:ea typeface="+mn-ea"/>
            <a:cs typeface="Arial" pitchFamily="34" charset="0"/>
          </a:endParaRPr>
        </a:p>
        <a:p>
          <a:pPr marL="685800" marR="0" lvl="1" indent="-228600" defTabSz="914400" rtl="0" eaLnBrk="1" fontAlgn="auto" latinLnBrk="0" hangingPunct="1">
            <a:lnSpc>
              <a:spcPct val="100000"/>
            </a:lnSpc>
            <a:spcBef>
              <a:spcPts val="0"/>
            </a:spcBef>
            <a:spcAft>
              <a:spcPts val="0"/>
            </a:spcAft>
            <a:buClrTx/>
            <a:buSzPct val="110000"/>
            <a:buFont typeface="+mj-lt"/>
            <a:buAutoNum type="alphaLcParenR"/>
            <a:tabLst/>
            <a:defRPr/>
          </a:pPr>
          <a:r>
            <a:rPr lang="en-US" sz="1050" b="0" i="0" baseline="0">
              <a:solidFill>
                <a:schemeClr val="dk1"/>
              </a:solidFill>
              <a:effectLst/>
              <a:latin typeface="Arial" pitchFamily="34" charset="0"/>
              <a:ea typeface="+mn-ea"/>
              <a:cs typeface="Arial" pitchFamily="34" charset="0"/>
            </a:rPr>
            <a:t>Modify column or row labels in </a:t>
          </a:r>
          <a:r>
            <a:rPr lang="en-US" sz="1050" b="0" i="0" baseline="0">
              <a:solidFill>
                <a:srgbClr val="FF6600"/>
              </a:solidFill>
              <a:effectLst/>
              <a:latin typeface="Arial" pitchFamily="34" charset="0"/>
              <a:ea typeface="+mn-ea"/>
              <a:cs typeface="Arial" pitchFamily="34" charset="0"/>
            </a:rPr>
            <a:t>orange cells </a:t>
          </a:r>
          <a:r>
            <a:rPr lang="en-US" sz="1050" b="0" i="0" baseline="0">
              <a:solidFill>
                <a:schemeClr val="dk1"/>
              </a:solidFill>
              <a:effectLst/>
              <a:latin typeface="Arial" pitchFamily="34" charset="0"/>
              <a:ea typeface="+mn-ea"/>
              <a:cs typeface="Arial" pitchFamily="34" charset="0"/>
            </a:rPr>
            <a:t>or leave them as is. </a:t>
          </a:r>
        </a:p>
        <a:p>
          <a:pPr marL="685800" marR="0" lvl="1" indent="-228600" defTabSz="914400" rtl="0" eaLnBrk="1" fontAlgn="auto" latinLnBrk="0" hangingPunct="1">
            <a:lnSpc>
              <a:spcPct val="100000"/>
            </a:lnSpc>
            <a:spcBef>
              <a:spcPts val="0"/>
            </a:spcBef>
            <a:spcAft>
              <a:spcPts val="0"/>
            </a:spcAft>
            <a:buClrTx/>
            <a:buSzPct val="110000"/>
            <a:buFont typeface="+mj-lt"/>
            <a:buAutoNum type="alphaLcParenR"/>
            <a:tabLst/>
            <a:defRPr/>
          </a:pPr>
          <a:endParaRPr lang="en-US" sz="1050" b="0" i="0" baseline="0">
            <a:solidFill>
              <a:schemeClr val="dk1"/>
            </a:solidFill>
            <a:effectLst/>
            <a:latin typeface="Arial" pitchFamily="34" charset="0"/>
            <a:ea typeface="+mn-ea"/>
            <a:cs typeface="Arial" pitchFamily="34" charset="0"/>
          </a:endParaRPr>
        </a:p>
        <a:p>
          <a:pPr marL="685800" marR="0" lvl="1" indent="-228600" defTabSz="914400" rtl="0" eaLnBrk="1" fontAlgn="auto" latinLnBrk="0" hangingPunct="1">
            <a:lnSpc>
              <a:spcPct val="100000"/>
            </a:lnSpc>
            <a:spcBef>
              <a:spcPts val="0"/>
            </a:spcBef>
            <a:spcAft>
              <a:spcPts val="0"/>
            </a:spcAft>
            <a:buClrTx/>
            <a:buSzPct val="110000"/>
            <a:buFont typeface="+mj-lt"/>
            <a:buAutoNum type="alphaLcParenR"/>
            <a:tabLst/>
            <a:defRPr/>
          </a:pPr>
          <a:r>
            <a:rPr lang="en-US" sz="1050" b="0" i="0" baseline="0">
              <a:solidFill>
                <a:schemeClr val="dk1"/>
              </a:solidFill>
              <a:effectLst/>
              <a:latin typeface="Arial" pitchFamily="34" charset="0"/>
              <a:ea typeface="+mn-ea"/>
              <a:cs typeface="Arial" pitchFamily="34" charset="0"/>
            </a:rPr>
            <a:t>You will see example description or data in the </a:t>
          </a:r>
          <a:r>
            <a:rPr lang="en-US" sz="1050" b="0" i="0" baseline="0">
              <a:solidFill>
                <a:schemeClr val="bg1"/>
              </a:solidFill>
              <a:effectLst/>
              <a:latin typeface="Arial" pitchFamily="34" charset="0"/>
              <a:ea typeface="+mn-ea"/>
              <a:cs typeface="Arial" pitchFamily="34" charset="0"/>
            </a:rPr>
            <a:t>white cells</a:t>
          </a:r>
          <a:r>
            <a:rPr lang="en-US" sz="1050" b="0" i="0" baseline="0">
              <a:solidFill>
                <a:schemeClr val="dk1"/>
              </a:solidFill>
              <a:effectLst/>
              <a:latin typeface="Arial" pitchFamily="34" charset="0"/>
              <a:ea typeface="+mn-ea"/>
              <a:cs typeface="Arial" pitchFamily="34" charset="0"/>
            </a:rPr>
            <a:t>. (You can delete these once you get started)</a:t>
          </a:r>
        </a:p>
        <a:p>
          <a:pPr marL="685800" marR="0" lvl="1" indent="-228600" defTabSz="914400" rtl="0" eaLnBrk="1" fontAlgn="auto" latinLnBrk="0" hangingPunct="1">
            <a:lnSpc>
              <a:spcPct val="100000"/>
            </a:lnSpc>
            <a:spcBef>
              <a:spcPts val="0"/>
            </a:spcBef>
            <a:spcAft>
              <a:spcPts val="0"/>
            </a:spcAft>
            <a:buClrTx/>
            <a:buSzPct val="110000"/>
            <a:buFont typeface="+mj-lt"/>
            <a:buAutoNum type="alphaLcParenR"/>
            <a:tabLst/>
            <a:defRPr/>
          </a:pPr>
          <a:endParaRPr lang="en-US" sz="1050" b="0" i="0" baseline="0">
            <a:solidFill>
              <a:schemeClr val="dk1"/>
            </a:solidFill>
            <a:effectLst/>
            <a:latin typeface="Arial" pitchFamily="34" charset="0"/>
            <a:ea typeface="+mn-ea"/>
            <a:cs typeface="Arial" pitchFamily="34" charset="0"/>
          </a:endParaRPr>
        </a:p>
        <a:p>
          <a:pPr marL="685800" marR="0" lvl="1" indent="-228600" defTabSz="914400" rtl="0" eaLnBrk="1" fontAlgn="auto" latinLnBrk="0" hangingPunct="1">
            <a:lnSpc>
              <a:spcPct val="100000"/>
            </a:lnSpc>
            <a:spcBef>
              <a:spcPts val="0"/>
            </a:spcBef>
            <a:spcAft>
              <a:spcPts val="0"/>
            </a:spcAft>
            <a:buClrTx/>
            <a:buSzPct val="110000"/>
            <a:buFont typeface="+mj-lt"/>
            <a:buAutoNum type="alphaLcParenR"/>
            <a:tabLst/>
            <a:defRPr/>
          </a:pPr>
          <a:r>
            <a:rPr lang="en-US" sz="1050" b="0" i="0" baseline="0">
              <a:solidFill>
                <a:schemeClr val="dk1"/>
              </a:solidFill>
              <a:effectLst/>
              <a:latin typeface="Arial" pitchFamily="34" charset="0"/>
              <a:ea typeface="+mn-ea"/>
              <a:cs typeface="Arial" pitchFamily="34" charset="0"/>
            </a:rPr>
            <a:t>Fill in your program-specific language or data in the </a:t>
          </a:r>
          <a:r>
            <a:rPr lang="en-US" sz="1050" b="0" i="0" baseline="0">
              <a:solidFill>
                <a:schemeClr val="accent5"/>
              </a:solidFill>
              <a:effectLst/>
              <a:latin typeface="Arial" pitchFamily="34" charset="0"/>
              <a:ea typeface="+mn-ea"/>
              <a:cs typeface="Arial" pitchFamily="34" charset="0"/>
            </a:rPr>
            <a:t>light blue cells</a:t>
          </a:r>
          <a:r>
            <a:rPr lang="en-US" sz="1050" b="0" i="0" baseline="0">
              <a:solidFill>
                <a:schemeClr val="dk1"/>
              </a:solidFill>
              <a:effectLst/>
              <a:latin typeface="Arial" pitchFamily="34" charset="0"/>
              <a:ea typeface="+mn-ea"/>
              <a:cs typeface="Arial" pitchFamily="34" charset="0"/>
            </a:rPr>
            <a:t>.   </a:t>
          </a:r>
        </a:p>
        <a:p>
          <a:pPr marL="685800" marR="0" lvl="1" indent="-228600" defTabSz="914400" rtl="0" eaLnBrk="1" fontAlgn="auto" latinLnBrk="0" hangingPunct="1">
            <a:lnSpc>
              <a:spcPct val="100000"/>
            </a:lnSpc>
            <a:spcBef>
              <a:spcPts val="0"/>
            </a:spcBef>
            <a:spcAft>
              <a:spcPts val="0"/>
            </a:spcAft>
            <a:buClrTx/>
            <a:buSzPct val="110000"/>
            <a:buFont typeface="+mj-lt"/>
            <a:buAutoNum type="alphaLcParenR"/>
            <a:tabLst/>
            <a:defRPr/>
          </a:pPr>
          <a:endParaRPr lang="en-US" sz="1050" b="0" i="0" baseline="0">
            <a:solidFill>
              <a:schemeClr val="dk1"/>
            </a:solidFill>
            <a:effectLst/>
            <a:latin typeface="Arial" pitchFamily="34" charset="0"/>
            <a:ea typeface="+mn-ea"/>
            <a:cs typeface="Arial" pitchFamily="34" charset="0"/>
          </a:endParaRPr>
        </a:p>
        <a:p>
          <a:pPr marL="685800" marR="0" lvl="1" indent="-228600" defTabSz="914400" rtl="0" eaLnBrk="1" fontAlgn="auto" latinLnBrk="0" hangingPunct="1">
            <a:lnSpc>
              <a:spcPct val="100000"/>
            </a:lnSpc>
            <a:spcBef>
              <a:spcPts val="0"/>
            </a:spcBef>
            <a:spcAft>
              <a:spcPts val="0"/>
            </a:spcAft>
            <a:buClrTx/>
            <a:buSzPct val="110000"/>
            <a:buFont typeface="+mj-lt"/>
            <a:buAutoNum type="alphaLcParenR"/>
            <a:tabLst/>
            <a:defRPr/>
          </a:pPr>
          <a:r>
            <a:rPr lang="en-US" sz="1050" b="0" i="0" baseline="0">
              <a:solidFill>
                <a:schemeClr val="dk1"/>
              </a:solidFill>
              <a:effectLst/>
              <a:latin typeface="Arial" pitchFamily="34" charset="0"/>
              <a:ea typeface="+mn-ea"/>
              <a:cs typeface="Arial" pitchFamily="34" charset="0"/>
            </a:rPr>
            <a:t>Data will be calculated automatically in the </a:t>
          </a:r>
          <a:r>
            <a:rPr lang="en-US" sz="1050" b="0" i="0" baseline="0">
              <a:solidFill>
                <a:schemeClr val="accent5">
                  <a:lumMod val="50000"/>
                </a:schemeClr>
              </a:solidFill>
              <a:effectLst/>
              <a:latin typeface="Arial" pitchFamily="34" charset="0"/>
              <a:ea typeface="+mn-ea"/>
              <a:cs typeface="Arial" pitchFamily="34" charset="0"/>
            </a:rPr>
            <a:t>dark blue cells</a:t>
          </a:r>
          <a:r>
            <a:rPr lang="en-US" sz="1050" b="0" i="0" baseline="0">
              <a:solidFill>
                <a:schemeClr val="dk1"/>
              </a:solidFill>
              <a:effectLst/>
              <a:latin typeface="Arial" pitchFamily="34" charset="0"/>
              <a:ea typeface="+mn-ea"/>
              <a:cs typeface="Arial" pitchFamily="34" charset="0"/>
            </a:rPr>
            <a:t>.  </a:t>
          </a:r>
          <a:r>
            <a:rPr lang="en-US" sz="1050" b="1" i="1" baseline="0">
              <a:solidFill>
                <a:schemeClr val="dk1"/>
              </a:solidFill>
              <a:effectLst/>
              <a:latin typeface="Arial" pitchFamily="34" charset="0"/>
              <a:ea typeface="+mn-ea"/>
              <a:cs typeface="Arial" pitchFamily="34" charset="0"/>
            </a:rPr>
            <a:t>If you type directly into these cells, the built-in formulas</a:t>
          </a:r>
          <a:r>
            <a:rPr lang="en-US" sz="1050" b="0" i="0" baseline="0">
              <a:solidFill>
                <a:schemeClr val="dk1"/>
              </a:solidFill>
              <a:effectLst/>
              <a:latin typeface="Arial" pitchFamily="34" charset="0"/>
              <a:ea typeface="+mn-ea"/>
              <a:cs typeface="Arial" pitchFamily="34" charset="0"/>
            </a:rPr>
            <a:t> </a:t>
          </a:r>
          <a:r>
            <a:rPr lang="en-US" sz="1050" b="1" i="1" baseline="0">
              <a:solidFill>
                <a:schemeClr val="dk1"/>
              </a:solidFill>
              <a:effectLst/>
              <a:latin typeface="Arial" pitchFamily="34" charset="0"/>
              <a:ea typeface="+mn-ea"/>
              <a:cs typeface="Arial" pitchFamily="34" charset="0"/>
            </a:rPr>
            <a:t>will be lost.</a:t>
          </a:r>
          <a:endParaRPr lang="en-US" sz="1050">
            <a:effectLst/>
            <a:latin typeface="Arial" pitchFamily="34" charset="0"/>
            <a:cs typeface="Arial" pitchFamily="34" charset="0"/>
          </a:endParaRPr>
        </a:p>
        <a:p>
          <a:pPr rtl="0"/>
          <a:endParaRPr lang="en-US" sz="1050" b="0" i="0" baseline="0">
            <a:solidFill>
              <a:schemeClr val="dk1"/>
            </a:solidFill>
            <a:effectLst/>
            <a:latin typeface="Arial" pitchFamily="34" charset="0"/>
            <a:ea typeface="+mn-ea"/>
            <a:cs typeface="Arial" pitchFamily="34" charset="0"/>
          </a:endParaRPr>
        </a:p>
        <a:p>
          <a:pPr rtl="0"/>
          <a:r>
            <a:rPr lang="en-US" sz="1050" b="0" i="0" baseline="0">
              <a:solidFill>
                <a:schemeClr val="dk1"/>
              </a:solidFill>
              <a:effectLst/>
              <a:latin typeface="Arial" pitchFamily="34" charset="0"/>
              <a:ea typeface="+mn-ea"/>
              <a:cs typeface="Arial" pitchFamily="34" charset="0"/>
            </a:rPr>
            <a:t>To get started, enter the overview information about your worksite health promotion and protection (WHPP) program name in the light blue shaded boxes on this sheet.  </a:t>
          </a:r>
          <a:endParaRPr lang="en-US" sz="1050">
            <a:effectLst/>
            <a:latin typeface="Arial" pitchFamily="34" charset="0"/>
            <a:cs typeface="Arial" pitchFamily="34" charset="0"/>
          </a:endParaRPr>
        </a:p>
        <a:p>
          <a:pPr rtl="0"/>
          <a:endParaRPr lang="en-US" sz="1050" b="1" i="0" baseline="0">
            <a:solidFill>
              <a:schemeClr val="dk1"/>
            </a:solidFill>
            <a:effectLst/>
            <a:latin typeface="Arial" pitchFamily="34" charset="0"/>
            <a:ea typeface="+mn-ea"/>
            <a:cs typeface="Arial" pitchFamily="34" charset="0"/>
          </a:endParaRPr>
        </a:p>
        <a:p>
          <a:pPr rtl="0"/>
          <a:r>
            <a:rPr lang="en-US" sz="1100" b="1" i="0" baseline="0">
              <a:solidFill>
                <a:schemeClr val="dk1"/>
              </a:solidFill>
              <a:effectLst/>
              <a:latin typeface="Arial" pitchFamily="34" charset="0"/>
              <a:ea typeface="+mn-ea"/>
              <a:cs typeface="Arial" pitchFamily="34" charset="0"/>
            </a:rPr>
            <a:t>Notes</a:t>
          </a:r>
        </a:p>
        <a:p>
          <a:pPr rtl="0"/>
          <a:endParaRPr lang="en-US" sz="1100">
            <a:effectLst/>
            <a:latin typeface="Arial" pitchFamily="34" charset="0"/>
            <a:cs typeface="Arial" pitchFamily="34" charset="0"/>
          </a:endParaRPr>
        </a:p>
        <a:p>
          <a:pPr marL="171450" indent="-171450" rtl="0">
            <a:buFont typeface="Arial" pitchFamily="34" charset="0"/>
            <a:buChar char="•"/>
          </a:pPr>
          <a:r>
            <a:rPr lang="en-US" sz="1050" b="0" i="0" baseline="0">
              <a:solidFill>
                <a:schemeClr val="dk1"/>
              </a:solidFill>
              <a:effectLst/>
              <a:latin typeface="Arial" pitchFamily="34" charset="0"/>
              <a:ea typeface="+mn-ea"/>
              <a:cs typeface="Arial" pitchFamily="34" charset="0"/>
            </a:rPr>
            <a:t>Refer to the Transit Practitioner's Guide for additional information, tools and resources to assist with your program planning, monitoring and evaluation. </a:t>
          </a:r>
        </a:p>
        <a:p>
          <a:pPr marL="171450" indent="-171450" rtl="0">
            <a:buFont typeface="Arial" pitchFamily="34" charset="0"/>
            <a:buChar char="•"/>
          </a:pPr>
          <a:endParaRPr lang="en-US" sz="1050">
            <a:effectLst/>
            <a:latin typeface="Arial" pitchFamily="34" charset="0"/>
            <a:cs typeface="Arial" pitchFamily="34" charset="0"/>
          </a:endParaRPr>
        </a:p>
        <a:p>
          <a:pPr marL="171450" indent="-171450" rtl="0">
            <a:buFont typeface="Arial" pitchFamily="34" charset="0"/>
            <a:buChar char="•"/>
          </a:pPr>
          <a:r>
            <a:rPr lang="en-US" sz="1050" b="0" i="0" baseline="0">
              <a:solidFill>
                <a:schemeClr val="dk1"/>
              </a:solidFill>
              <a:effectLst/>
              <a:latin typeface="Arial" pitchFamily="34" charset="0"/>
              <a:ea typeface="+mn-ea"/>
              <a:cs typeface="Arial" pitchFamily="34" charset="0"/>
            </a:rPr>
            <a:t>This spreadsheet is designed to be practical and easy to use. It can't do everything needed to fully evaluate the workplace health protection and promotion activities in your organization. Work with colleagues from other departments such as finance, risk management and HR to use and interpret the results.</a:t>
          </a:r>
        </a:p>
        <a:p>
          <a:pPr marL="171450" indent="-171450" rtl="0">
            <a:buFont typeface="Arial" pitchFamily="34" charset="0"/>
            <a:buChar char="•"/>
          </a:pPr>
          <a:endParaRPr lang="en-US" sz="1050">
            <a:effectLst/>
            <a:latin typeface="Arial" pitchFamily="34" charset="0"/>
            <a:cs typeface="Arial" pitchFamily="34" charset="0"/>
          </a:endParaRPr>
        </a:p>
        <a:p>
          <a:pPr marL="171450" indent="-171450" rtl="0">
            <a:buFont typeface="Arial" pitchFamily="34" charset="0"/>
            <a:buChar char="•"/>
          </a:pPr>
          <a:r>
            <a:rPr lang="en-US" sz="1050" b="0" i="0" baseline="0">
              <a:solidFill>
                <a:schemeClr val="dk1"/>
              </a:solidFill>
              <a:effectLst/>
              <a:latin typeface="Arial" pitchFamily="34" charset="0"/>
              <a:ea typeface="+mn-ea"/>
              <a:cs typeface="Arial" pitchFamily="34" charset="0"/>
            </a:rPr>
            <a:t>Some of the potential targets and benefits suggested may seem unrelated to your program's purpose or reach, such as occupational injuries or vehicle accidents. Leave them out if they don't apply to you.</a:t>
          </a:r>
        </a:p>
        <a:p>
          <a:pPr marL="171450" indent="-171450" rtl="0">
            <a:buFont typeface="Arial" pitchFamily="34" charset="0"/>
            <a:buChar char="•"/>
          </a:pPr>
          <a:endParaRPr lang="en-US" sz="1050">
            <a:effectLst/>
            <a:latin typeface="Arial" pitchFamily="34" charset="0"/>
            <a:cs typeface="Arial" pitchFamily="34" charset="0"/>
          </a:endParaRPr>
        </a:p>
        <a:p>
          <a:pPr marL="171450" indent="-171450" rtl="0">
            <a:buFont typeface="Arial" pitchFamily="34" charset="0"/>
            <a:buChar char="•"/>
          </a:pPr>
          <a:r>
            <a:rPr lang="en-US" sz="1050" b="0" i="0" baseline="0">
              <a:solidFill>
                <a:schemeClr val="dk1"/>
              </a:solidFill>
              <a:effectLst/>
              <a:latin typeface="Arial" pitchFamily="34" charset="0"/>
              <a:ea typeface="+mn-ea"/>
              <a:cs typeface="Arial" pitchFamily="34" charset="0"/>
            </a:rPr>
            <a:t>This template is designed for transit operator health promotion and protection programs. Modify the work sheets for programs that target other or all titles. </a:t>
          </a:r>
        </a:p>
        <a:p>
          <a:pPr marL="171450" indent="-171450" rtl="0">
            <a:buFont typeface="Arial" pitchFamily="34" charset="0"/>
            <a:buChar char="•"/>
          </a:pPr>
          <a:endParaRPr lang="en-US" sz="1050" b="0" i="0" baseline="0">
            <a:solidFill>
              <a:schemeClr val="dk1"/>
            </a:solidFill>
            <a:effectLst/>
            <a:latin typeface="Arial" pitchFamily="34" charset="0"/>
            <a:ea typeface="+mn-ea"/>
            <a:cs typeface="Arial" pitchFamily="34" charset="0"/>
          </a:endParaRPr>
        </a:p>
        <a:p>
          <a:pPr marL="0" indent="0" rtl="0">
            <a:buFont typeface="Arial" pitchFamily="34" charset="0"/>
            <a:buNone/>
          </a:pPr>
          <a:r>
            <a:rPr lang="en-US" sz="1100" b="1" i="0" baseline="0">
              <a:solidFill>
                <a:schemeClr val="dk1"/>
              </a:solidFill>
              <a:effectLst/>
              <a:latin typeface="Arial" pitchFamily="34" charset="0"/>
              <a:ea typeface="+mn-ea"/>
              <a:cs typeface="Arial" pitchFamily="34" charset="0"/>
            </a:rPr>
            <a:t>Sponsorship and Author</a:t>
          </a:r>
        </a:p>
        <a:p>
          <a:endParaRPr lang="en-US" sz="1050">
            <a:solidFill>
              <a:schemeClr val="dk1"/>
            </a:solidFill>
            <a:effectLst/>
            <a:latin typeface="Arial" pitchFamily="34" charset="0"/>
            <a:ea typeface="+mn-ea"/>
            <a:cs typeface="Arial" pitchFamily="34" charset="0"/>
          </a:endParaRPr>
        </a:p>
        <a:p>
          <a:r>
            <a:rPr lang="en-US" sz="1050">
              <a:solidFill>
                <a:schemeClr val="dk1"/>
              </a:solidFill>
              <a:effectLst/>
              <a:latin typeface="Arial" pitchFamily="34" charset="0"/>
              <a:ea typeface="+mn-ea"/>
              <a:cs typeface="Arial" pitchFamily="34" charset="0"/>
            </a:rPr>
            <a:t>This work was sponsored by Federal Transit Administration as</a:t>
          </a:r>
          <a:r>
            <a:rPr lang="en-US" sz="1050" baseline="0">
              <a:solidFill>
                <a:schemeClr val="dk1"/>
              </a:solidFill>
              <a:effectLst/>
              <a:latin typeface="Arial" pitchFamily="34" charset="0"/>
              <a:ea typeface="+mn-ea"/>
              <a:cs typeface="Arial" pitchFamily="34" charset="0"/>
            </a:rPr>
            <a:t> part of </a:t>
          </a:r>
          <a:r>
            <a:rPr lang="en-US" sz="1050">
              <a:solidFill>
                <a:schemeClr val="dk1"/>
              </a:solidFill>
              <a:effectLst/>
              <a:latin typeface="Arial" pitchFamily="34" charset="0"/>
              <a:ea typeface="+mn-ea"/>
              <a:cs typeface="Arial" pitchFamily="34" charset="0"/>
            </a:rPr>
            <a:t>the Transit Cooperative Research Program.</a:t>
          </a:r>
          <a:r>
            <a:rPr lang="en-US" sz="1050" baseline="0">
              <a:solidFill>
                <a:schemeClr val="dk1"/>
              </a:solidFill>
              <a:effectLst/>
              <a:latin typeface="Arial" pitchFamily="34" charset="0"/>
              <a:ea typeface="+mn-ea"/>
              <a:cs typeface="Arial" pitchFamily="34" charset="0"/>
            </a:rPr>
            <a:t> Planning, Evaluation and ROI template is designed by the Transportation Learning Center and reviewed by worksite health protection and promotion subject matter experts in transit. </a:t>
          </a:r>
          <a:endParaRPr lang="en-US" sz="1050" b="1" i="0" baseline="0">
            <a:solidFill>
              <a:schemeClr val="dk1"/>
            </a:solidFill>
            <a:effectLst/>
            <a:latin typeface="Arial" pitchFamily="34" charset="0"/>
            <a:ea typeface="+mn-ea"/>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817245</xdr:colOff>
      <xdr:row>1</xdr:row>
      <xdr:rowOff>15240</xdr:rowOff>
    </xdr:from>
    <xdr:to>
      <xdr:col>4</xdr:col>
      <xdr:colOff>610188</xdr:colOff>
      <xdr:row>1</xdr:row>
      <xdr:rowOff>289560</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2106930" y="152400"/>
          <a:ext cx="4856433" cy="266700"/>
          <a:chOff x="1297305" y="167640"/>
          <a:chExt cx="4867863" cy="274320"/>
        </a:xfrm>
        <a:solidFill>
          <a:srgbClr val="C6E7FC"/>
        </a:solidFill>
      </xdr:grpSpPr>
      <xdr:grpSp>
        <xdr:nvGrpSpPr>
          <xdr:cNvPr id="31" name="Group 35">
            <a:extLst>
              <a:ext uri="{FF2B5EF4-FFF2-40B4-BE49-F238E27FC236}">
                <a16:creationId xmlns:a16="http://schemas.microsoft.com/office/drawing/2014/main" id="{00000000-0008-0000-0300-00001F000000}"/>
              </a:ext>
            </a:extLst>
          </xdr:cNvPr>
          <xdr:cNvGrpSpPr/>
        </xdr:nvGrpSpPr>
        <xdr:grpSpPr>
          <a:xfrm>
            <a:off x="1297305" y="167640"/>
            <a:ext cx="3646758" cy="274320"/>
            <a:chOff x="1524000" y="1000125"/>
            <a:chExt cx="3549603" cy="274320"/>
          </a:xfrm>
          <a:grpFill/>
        </xdr:grpSpPr>
        <xdr:sp macro="" textlink="">
          <xdr:nvSpPr>
            <xdr:cNvPr id="32" name="Text Box 3">
              <a:hlinkClick xmlns:r="http://schemas.openxmlformats.org/officeDocument/2006/relationships" r:id="rId1"/>
              <a:extLst>
                <a:ext uri="{FF2B5EF4-FFF2-40B4-BE49-F238E27FC236}">
                  <a16:creationId xmlns:a16="http://schemas.microsoft.com/office/drawing/2014/main" id="{00000000-0008-0000-0300-000020000000}"/>
                </a:ext>
              </a:extLst>
            </xdr:cNvPr>
            <xdr:cNvSpPr txBox="1">
              <a:spLocks noChangeArrowheads="1"/>
            </xdr:cNvSpPr>
          </xdr:nvSpPr>
          <xdr:spPr bwMode="auto">
            <a:xfrm>
              <a:off x="1524000" y="1000125"/>
              <a:ext cx="1120728"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Sample</a:t>
              </a:r>
              <a:endParaRPr lang="en-US" sz="900" b="1">
                <a:solidFill>
                  <a:srgbClr val="002060"/>
                </a:solidFill>
                <a:effectLst/>
              </a:endParaRPr>
            </a:p>
          </xdr:txBody>
        </xdr:sp>
        <xdr:sp macro="" textlink="">
          <xdr:nvSpPr>
            <xdr:cNvPr id="33" name="Text Box 3">
              <a:hlinkClick xmlns:r="http://schemas.openxmlformats.org/officeDocument/2006/relationships" r:id="rId2"/>
              <a:extLst>
                <a:ext uri="{FF2B5EF4-FFF2-40B4-BE49-F238E27FC236}">
                  <a16:creationId xmlns:a16="http://schemas.microsoft.com/office/drawing/2014/main" id="{00000000-0008-0000-0300-000021000000}"/>
                </a:ext>
              </a:extLst>
            </xdr:cNvPr>
            <xdr:cNvSpPr txBox="1">
              <a:spLocks noChangeArrowheads="1"/>
            </xdr:cNvSpPr>
          </xdr:nvSpPr>
          <xdr:spPr bwMode="auto">
            <a:xfrm>
              <a:off x="2752725" y="1000125"/>
              <a:ext cx="1120728"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Goal 1</a:t>
              </a:r>
              <a:endParaRPr lang="en-US" sz="900" b="1">
                <a:solidFill>
                  <a:srgbClr val="002060"/>
                </a:solidFill>
                <a:effectLst/>
              </a:endParaRPr>
            </a:p>
          </xdr:txBody>
        </xdr:sp>
        <xdr:sp macro="" textlink="">
          <xdr:nvSpPr>
            <xdr:cNvPr id="34" name="Text Box 3">
              <a:hlinkClick xmlns:r="http://schemas.openxmlformats.org/officeDocument/2006/relationships" r:id="rId3"/>
              <a:extLst>
                <a:ext uri="{FF2B5EF4-FFF2-40B4-BE49-F238E27FC236}">
                  <a16:creationId xmlns:a16="http://schemas.microsoft.com/office/drawing/2014/main" id="{00000000-0008-0000-0300-000022000000}"/>
                </a:ext>
              </a:extLst>
            </xdr:cNvPr>
            <xdr:cNvSpPr txBox="1">
              <a:spLocks noChangeArrowheads="1"/>
            </xdr:cNvSpPr>
          </xdr:nvSpPr>
          <xdr:spPr bwMode="auto">
            <a:xfrm>
              <a:off x="3952875" y="1000125"/>
              <a:ext cx="1120728"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Goal 2</a:t>
              </a:r>
              <a:endParaRPr lang="en-US" sz="900" b="1">
                <a:solidFill>
                  <a:srgbClr val="002060"/>
                </a:solidFill>
                <a:effectLst/>
              </a:endParaRPr>
            </a:p>
          </xdr:txBody>
        </xdr:sp>
      </xdr:grpSp>
      <xdr:sp macro="" textlink="">
        <xdr:nvSpPr>
          <xdr:cNvPr id="35" name="Text Box 3">
            <a:hlinkClick xmlns:r="http://schemas.openxmlformats.org/officeDocument/2006/relationships" r:id="rId4"/>
            <a:extLst>
              <a:ext uri="{FF2B5EF4-FFF2-40B4-BE49-F238E27FC236}">
                <a16:creationId xmlns:a16="http://schemas.microsoft.com/office/drawing/2014/main" id="{00000000-0008-0000-0300-000023000000}"/>
              </a:ext>
            </a:extLst>
          </xdr:cNvPr>
          <xdr:cNvSpPr txBox="1">
            <a:spLocks noChangeArrowheads="1"/>
          </xdr:cNvSpPr>
        </xdr:nvSpPr>
        <xdr:spPr bwMode="auto">
          <a:xfrm>
            <a:off x="5023485" y="167640"/>
            <a:ext cx="1141683"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Goal 3</a:t>
            </a:r>
            <a:endParaRPr lang="en-US" sz="900" b="1">
              <a:solidFill>
                <a:srgbClr val="002060"/>
              </a:solidFill>
              <a:effectLst/>
            </a:endParaRPr>
          </a:p>
        </xdr:txBody>
      </xdr:sp>
    </xdr:grpSp>
    <xdr:clientData/>
  </xdr:twoCellAnchor>
  <xdr:twoCellAnchor>
    <xdr:from>
      <xdr:col>3</xdr:col>
      <xdr:colOff>396240</xdr:colOff>
      <xdr:row>3</xdr:row>
      <xdr:rowOff>7620</xdr:rowOff>
    </xdr:from>
    <xdr:to>
      <xdr:col>8</xdr:col>
      <xdr:colOff>114300</xdr:colOff>
      <xdr:row>16</xdr:row>
      <xdr:rowOff>266700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5935980" y="640080"/>
          <a:ext cx="3566160" cy="3284220"/>
        </a:xfrm>
        <a:prstGeom prst="rect">
          <a:avLst/>
        </a:prstGeom>
        <a:solidFill>
          <a:srgbClr val="C6E7F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274320" tIns="228600" rIns="274320" bIns="228600" rtlCol="0" anchor="t"/>
        <a:lstStyle/>
        <a:p>
          <a:r>
            <a:rPr lang="en-US" sz="1200" b="1">
              <a:solidFill>
                <a:schemeClr val="tx1"/>
              </a:solidFill>
              <a:latin typeface="Arial" pitchFamily="34" charset="0"/>
              <a:cs typeface="Arial" pitchFamily="34" charset="0"/>
            </a:rPr>
            <a:t>Instructions</a:t>
          </a:r>
          <a:endParaRPr lang="en-US" sz="1200" b="1">
            <a:ln>
              <a:solidFill>
                <a:schemeClr val="tx1"/>
              </a:solidFill>
            </a:ln>
            <a:solidFill>
              <a:schemeClr val="tx1"/>
            </a:solidFill>
            <a:latin typeface="Arial" pitchFamily="34" charset="0"/>
            <a:cs typeface="Arial" pitchFamily="34" charset="0"/>
          </a:endParaRPr>
        </a:p>
        <a:p>
          <a:pPr marL="228600" indent="-228600">
            <a:lnSpc>
              <a:spcPct val="100000"/>
            </a:lnSpc>
            <a:buSzPct val="110000"/>
            <a:buFont typeface="+mj-ea"/>
            <a:buAutoNum type="circleNumDbPlain"/>
          </a:pPr>
          <a:endParaRPr lang="en-US" sz="1050" baseline="0">
            <a:solidFill>
              <a:schemeClr val="tx1"/>
            </a:solidFill>
            <a:latin typeface="Arial" pitchFamily="34" charset="0"/>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Transfer your program goals from the </a:t>
          </a:r>
          <a:r>
            <a:rPr lang="en-US" sz="1050" b="1" i="0" baseline="0">
              <a:solidFill>
                <a:schemeClr val="dk1"/>
              </a:solidFill>
              <a:effectLst/>
              <a:latin typeface="Arial" pitchFamily="34" charset="0"/>
              <a:ea typeface="+mn-ea"/>
              <a:cs typeface="Arial" pitchFamily="34" charset="0"/>
            </a:rPr>
            <a:t>Overview</a:t>
          </a:r>
          <a:r>
            <a:rPr lang="en-US" sz="1050" b="0" i="0" baseline="0">
              <a:solidFill>
                <a:schemeClr val="dk1"/>
              </a:solidFill>
              <a:effectLst/>
              <a:latin typeface="Arial" pitchFamily="34" charset="0"/>
              <a:ea typeface="+mn-ea"/>
              <a:cs typeface="Arial" pitchFamily="34" charset="0"/>
            </a:rPr>
            <a:t> sheet to this sheet.</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Define the measurable objectives each goal encompasses.</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Decide what activities, program components and actions are needed.</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For activities that overlap goals or are not clearly associated with a specific goal, define a goal like "Develop an overall healthy culture."</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Use this as your running record of project status by updating the current status when you make changes.</a:t>
          </a:r>
          <a:endParaRPr lang="en-US" sz="1050">
            <a:effectLst/>
            <a:latin typeface="Arial" pitchFamily="34" charset="0"/>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259080</xdr:colOff>
      <xdr:row>3</xdr:row>
      <xdr:rowOff>22860</xdr:rowOff>
    </xdr:from>
    <xdr:to>
      <xdr:col>18</xdr:col>
      <xdr:colOff>533400</xdr:colOff>
      <xdr:row>9</xdr:row>
      <xdr:rowOff>160020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840980" y="525780"/>
          <a:ext cx="3246120" cy="1470660"/>
        </a:xfrm>
        <a:prstGeom prst="rect">
          <a:avLst/>
        </a:prstGeom>
        <a:solidFill>
          <a:srgbClr val="C6E7F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274320" tIns="228600" rIns="274320" bIns="228600" rtlCol="0" anchor="t"/>
        <a:lstStyle/>
        <a:p>
          <a:r>
            <a:rPr lang="en-US" sz="1200" b="1">
              <a:solidFill>
                <a:schemeClr val="tx1"/>
              </a:solidFill>
              <a:latin typeface="Arial" pitchFamily="34" charset="0"/>
              <a:cs typeface="Arial" pitchFamily="34" charset="0"/>
            </a:rPr>
            <a:t>Instructions</a:t>
          </a:r>
          <a:endParaRPr lang="en-US" sz="1200" b="1">
            <a:ln>
              <a:solidFill>
                <a:schemeClr val="tx1"/>
              </a:solidFill>
            </a:ln>
            <a:solidFill>
              <a:schemeClr val="tx1"/>
            </a:solidFill>
            <a:latin typeface="Arial" pitchFamily="34" charset="0"/>
            <a:cs typeface="Arial" pitchFamily="34" charset="0"/>
          </a:endParaRPr>
        </a:p>
        <a:p>
          <a:endParaRPr lang="en-US" sz="1200" b="1" i="0" baseline="0">
            <a:ln>
              <a:solidFill>
                <a:schemeClr val="tx1"/>
              </a:solidFill>
            </a:ln>
            <a:solidFill>
              <a:schemeClr val="tx1"/>
            </a:solidFill>
            <a:effectLst/>
            <a:latin typeface="Arial" pitchFamily="34" charset="0"/>
            <a:ea typeface="+mn-ea"/>
            <a:cs typeface="Arial" pitchFamily="34" charset="0"/>
          </a:endParaRPr>
        </a:p>
        <a:p>
          <a:r>
            <a:rPr lang="en-US" sz="1050" b="0" i="0" baseline="0">
              <a:solidFill>
                <a:schemeClr val="dk1"/>
              </a:solidFill>
              <a:effectLst/>
              <a:latin typeface="Arial" pitchFamily="34" charset="0"/>
              <a:ea typeface="+mn-ea"/>
              <a:cs typeface="Arial" pitchFamily="34" charset="0"/>
            </a:rPr>
            <a:t>Transfer your objectives and activities from the </a:t>
          </a:r>
          <a:r>
            <a:rPr lang="en-US" sz="1050" b="1" i="0" baseline="0">
              <a:solidFill>
                <a:schemeClr val="dk1"/>
              </a:solidFill>
              <a:effectLst/>
              <a:latin typeface="Arial" pitchFamily="34" charset="0"/>
              <a:ea typeface="+mn-ea"/>
              <a:cs typeface="Arial" pitchFamily="34" charset="0"/>
            </a:rPr>
            <a:t>Planning</a:t>
          </a:r>
          <a:r>
            <a:rPr lang="en-US" sz="1050" b="0" i="0" baseline="0">
              <a:solidFill>
                <a:schemeClr val="dk1"/>
              </a:solidFill>
              <a:effectLst/>
              <a:latin typeface="Arial" pitchFamily="34" charset="0"/>
              <a:ea typeface="+mn-ea"/>
              <a:cs typeface="Arial" pitchFamily="34" charset="0"/>
            </a:rPr>
            <a:t> sheet. This is an example you can adapt to your goals and objectives to produce a snapshot of your annual timeline. </a:t>
          </a:r>
          <a:endParaRPr lang="en-US" sz="1050">
            <a:effectLst/>
            <a:latin typeface="Arial" pitchFamily="34" charset="0"/>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1112520</xdr:colOff>
      <xdr:row>1</xdr:row>
      <xdr:rowOff>22863</xdr:rowOff>
    </xdr:from>
    <xdr:to>
      <xdr:col>5</xdr:col>
      <xdr:colOff>182880</xdr:colOff>
      <xdr:row>1</xdr:row>
      <xdr:rowOff>289881</xdr:rowOff>
    </xdr:to>
    <xdr:grpSp>
      <xdr:nvGrpSpPr>
        <xdr:cNvPr id="27" name="Group 35">
          <a:extLst>
            <a:ext uri="{FF2B5EF4-FFF2-40B4-BE49-F238E27FC236}">
              <a16:creationId xmlns:a16="http://schemas.microsoft.com/office/drawing/2014/main" id="{00000000-0008-0000-0500-00001B000000}"/>
            </a:ext>
          </a:extLst>
        </xdr:cNvPr>
        <xdr:cNvGrpSpPr/>
      </xdr:nvGrpSpPr>
      <xdr:grpSpPr>
        <a:xfrm>
          <a:off x="2152650" y="95253"/>
          <a:ext cx="2867025" cy="267018"/>
          <a:chOff x="1524000" y="1059440"/>
          <a:chExt cx="2313005" cy="215008"/>
        </a:xfrm>
        <a:solidFill>
          <a:srgbClr val="C6E7FC"/>
        </a:solidFill>
      </xdr:grpSpPr>
      <xdr:sp macro="" textlink="">
        <xdr:nvSpPr>
          <xdr:cNvPr id="28" name="Text Box 3">
            <a:hlinkClick xmlns:r="http://schemas.openxmlformats.org/officeDocument/2006/relationships" r:id="rId1"/>
            <a:extLst>
              <a:ext uri="{FF2B5EF4-FFF2-40B4-BE49-F238E27FC236}">
                <a16:creationId xmlns:a16="http://schemas.microsoft.com/office/drawing/2014/main" id="{00000000-0008-0000-0500-00001C000000}"/>
              </a:ext>
            </a:extLst>
          </xdr:cNvPr>
          <xdr:cNvSpPr txBox="1">
            <a:spLocks noChangeArrowheads="1"/>
          </xdr:cNvSpPr>
        </xdr:nvSpPr>
        <xdr:spPr bwMode="auto">
          <a:xfrm>
            <a:off x="1524000" y="1059440"/>
            <a:ext cx="1120728" cy="208616"/>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Activity Tracking</a:t>
            </a:r>
            <a:endParaRPr lang="en-US" sz="900" b="1">
              <a:solidFill>
                <a:srgbClr val="002060"/>
              </a:solidFill>
              <a:effectLst/>
            </a:endParaRPr>
          </a:p>
        </xdr:txBody>
      </xdr:sp>
      <xdr:sp macro="" textlink="">
        <xdr:nvSpPr>
          <xdr:cNvPr id="29" name="Text Box 3">
            <a:hlinkClick xmlns:r="http://schemas.openxmlformats.org/officeDocument/2006/relationships" r:id="rId2"/>
            <a:extLst>
              <a:ext uri="{FF2B5EF4-FFF2-40B4-BE49-F238E27FC236}">
                <a16:creationId xmlns:a16="http://schemas.microsoft.com/office/drawing/2014/main" id="{00000000-0008-0000-0500-00001D000000}"/>
              </a:ext>
            </a:extLst>
          </xdr:cNvPr>
          <xdr:cNvSpPr txBox="1">
            <a:spLocks noChangeArrowheads="1"/>
          </xdr:cNvSpPr>
        </xdr:nvSpPr>
        <xdr:spPr bwMode="auto">
          <a:xfrm>
            <a:off x="2716277" y="1059440"/>
            <a:ext cx="1120728" cy="215008"/>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Participation &amp; Reach</a:t>
            </a:r>
            <a:endParaRPr lang="en-US" sz="900" b="1">
              <a:solidFill>
                <a:srgbClr val="002060"/>
              </a:solidFill>
              <a:effectLst/>
            </a:endParaRPr>
          </a:p>
        </xdr:txBody>
      </xdr:sp>
    </xdr:grpSp>
    <xdr:clientData/>
  </xdr:twoCellAnchor>
  <xdr:twoCellAnchor>
    <xdr:from>
      <xdr:col>11</xdr:col>
      <xdr:colOff>15240</xdr:colOff>
      <xdr:row>4</xdr:row>
      <xdr:rowOff>15240</xdr:rowOff>
    </xdr:from>
    <xdr:to>
      <xdr:col>14</xdr:col>
      <xdr:colOff>342900</xdr:colOff>
      <xdr:row>12</xdr:row>
      <xdr:rowOff>121920</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10858500" y="944880"/>
          <a:ext cx="3718560" cy="3032760"/>
        </a:xfrm>
        <a:prstGeom prst="rect">
          <a:avLst/>
        </a:prstGeom>
        <a:solidFill>
          <a:srgbClr val="C6E7F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274320" tIns="228600" rIns="274320" bIns="228600" rtlCol="0" anchor="t"/>
        <a:lstStyle/>
        <a:p>
          <a:r>
            <a:rPr lang="en-US" sz="1200" b="1">
              <a:solidFill>
                <a:schemeClr val="tx1"/>
              </a:solidFill>
              <a:latin typeface="Arial" pitchFamily="34" charset="0"/>
              <a:cs typeface="Arial" pitchFamily="34" charset="0"/>
            </a:rPr>
            <a:t>Instructions</a:t>
          </a:r>
          <a:endParaRPr lang="en-US" sz="1200" b="1">
            <a:ln>
              <a:solidFill>
                <a:schemeClr val="tx1"/>
              </a:solidFill>
            </a:ln>
            <a:solidFill>
              <a:schemeClr val="tx1"/>
            </a:solidFill>
            <a:latin typeface="Arial" pitchFamily="34" charset="0"/>
            <a:cs typeface="Arial" pitchFamily="34" charset="0"/>
          </a:endParaRPr>
        </a:p>
        <a:p>
          <a:pPr marL="228600" indent="-228600">
            <a:lnSpc>
              <a:spcPct val="100000"/>
            </a:lnSpc>
            <a:buSzPct val="110000"/>
            <a:buFont typeface="+mj-ea"/>
            <a:buAutoNum type="circleNumDbPlain"/>
          </a:pPr>
          <a:endParaRPr lang="en-US" sz="1050" baseline="0">
            <a:solidFill>
              <a:schemeClr val="tx1"/>
            </a:solidFill>
            <a:latin typeface="Arial" pitchFamily="34" charset="0"/>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This sheet serves as a rolling document or punch list of activities/tasks identified and assigned.</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Update it at every WHPP committee meeting and as activities/tasks are completed. </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It can be the basis of your annual or ongoing progress reports. The tables to the right of the data tables summarize your results. </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For the Activity Tracking table, select from the drop down menu in the Status column. You can edit the categories or add up to four more by typing them in the grey squares in P6-P12 to the right.</a:t>
          </a:r>
          <a:endParaRPr lang="en-US" sz="1050">
            <a:effectLst/>
            <a:latin typeface="Arial" pitchFamily="34" charset="0"/>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339584</xdr:colOff>
      <xdr:row>1</xdr:row>
      <xdr:rowOff>56745</xdr:rowOff>
    </xdr:from>
    <xdr:to>
      <xdr:col>7</xdr:col>
      <xdr:colOff>778213</xdr:colOff>
      <xdr:row>1</xdr:row>
      <xdr:rowOff>331065</xdr:rowOff>
    </xdr:to>
    <xdr:sp macro="" textlink="">
      <xdr:nvSpPr>
        <xdr:cNvPr id="44" name="Text Box 3">
          <a:hlinkClick xmlns:r="http://schemas.openxmlformats.org/officeDocument/2006/relationships" r:id="rId1"/>
          <a:extLst>
            <a:ext uri="{FF2B5EF4-FFF2-40B4-BE49-F238E27FC236}">
              <a16:creationId xmlns:a16="http://schemas.microsoft.com/office/drawing/2014/main" id="{00000000-0008-0000-0600-00002C000000}"/>
            </a:ext>
          </a:extLst>
        </xdr:cNvPr>
        <xdr:cNvSpPr txBox="1">
          <a:spLocks noChangeArrowheads="1"/>
        </xdr:cNvSpPr>
      </xdr:nvSpPr>
      <xdr:spPr bwMode="auto">
        <a:xfrm>
          <a:off x="6565286" y="178341"/>
          <a:ext cx="1387076" cy="274320"/>
        </a:xfrm>
        <a:prstGeom prst="rect">
          <a:avLst/>
        </a:prstGeom>
        <a:solidFill>
          <a:srgbClr val="C6E7FC"/>
        </a:solid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Occupational Injuries</a:t>
          </a:r>
          <a:endParaRPr lang="en-US" sz="900" b="1">
            <a:solidFill>
              <a:srgbClr val="002060"/>
            </a:solidFill>
            <a:effectLst/>
          </a:endParaRPr>
        </a:p>
      </xdr:txBody>
    </xdr:sp>
    <xdr:clientData/>
  </xdr:twoCellAnchor>
  <xdr:twoCellAnchor>
    <xdr:from>
      <xdr:col>1</xdr:col>
      <xdr:colOff>682759</xdr:colOff>
      <xdr:row>1</xdr:row>
      <xdr:rowOff>57555</xdr:rowOff>
    </xdr:from>
    <xdr:to>
      <xdr:col>13</xdr:col>
      <xdr:colOff>299935</xdr:colOff>
      <xdr:row>1</xdr:row>
      <xdr:rowOff>331064</xdr:rowOff>
    </xdr:to>
    <xdr:grpSp>
      <xdr:nvGrpSpPr>
        <xdr:cNvPr id="3" name="Group 2">
          <a:extLst>
            <a:ext uri="{FF2B5EF4-FFF2-40B4-BE49-F238E27FC236}">
              <a16:creationId xmlns:a16="http://schemas.microsoft.com/office/drawing/2014/main" id="{00000000-0008-0000-0600-000003000000}"/>
            </a:ext>
          </a:extLst>
        </xdr:cNvPr>
        <xdr:cNvGrpSpPr/>
      </xdr:nvGrpSpPr>
      <xdr:grpSpPr>
        <a:xfrm>
          <a:off x="2260921" y="175142"/>
          <a:ext cx="8934830" cy="273509"/>
          <a:chOff x="1752802" y="122406"/>
          <a:chExt cx="9928495" cy="273509"/>
        </a:xfrm>
        <a:solidFill>
          <a:srgbClr val="C6E7FC"/>
        </a:solidFill>
      </xdr:grpSpPr>
      <xdr:grpSp>
        <xdr:nvGrpSpPr>
          <xdr:cNvPr id="45" name="Group 35">
            <a:extLst>
              <a:ext uri="{FF2B5EF4-FFF2-40B4-BE49-F238E27FC236}">
                <a16:creationId xmlns:a16="http://schemas.microsoft.com/office/drawing/2014/main" id="{00000000-0008-0000-0600-00002D000000}"/>
              </a:ext>
            </a:extLst>
          </xdr:cNvPr>
          <xdr:cNvGrpSpPr/>
        </xdr:nvGrpSpPr>
        <xdr:grpSpPr>
          <a:xfrm>
            <a:off x="1752802" y="122406"/>
            <a:ext cx="8631477" cy="273509"/>
            <a:chOff x="1672999" y="998771"/>
            <a:chExt cx="6346045" cy="275674"/>
          </a:xfrm>
          <a:grpFill/>
        </xdr:grpSpPr>
        <xdr:sp macro="" textlink="">
          <xdr:nvSpPr>
            <xdr:cNvPr id="46" name="Text Box 3">
              <a:hlinkClick xmlns:r="http://schemas.openxmlformats.org/officeDocument/2006/relationships" r:id="rId2"/>
              <a:extLst>
                <a:ext uri="{FF2B5EF4-FFF2-40B4-BE49-F238E27FC236}">
                  <a16:creationId xmlns:a16="http://schemas.microsoft.com/office/drawing/2014/main" id="{00000000-0008-0000-0600-00002E000000}"/>
                </a:ext>
              </a:extLst>
            </xdr:cNvPr>
            <xdr:cNvSpPr txBox="1">
              <a:spLocks noChangeArrowheads="1"/>
            </xdr:cNvSpPr>
          </xdr:nvSpPr>
          <xdr:spPr bwMode="auto">
            <a:xfrm>
              <a:off x="1672999" y="1000125"/>
              <a:ext cx="1011856"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Health Status / Behavioral Change</a:t>
              </a:r>
              <a:endParaRPr lang="en-US" sz="900" b="1">
                <a:solidFill>
                  <a:srgbClr val="002060"/>
                </a:solidFill>
                <a:effectLst/>
              </a:endParaRPr>
            </a:p>
          </xdr:txBody>
        </xdr:sp>
        <xdr:sp macro="" textlink="">
          <xdr:nvSpPr>
            <xdr:cNvPr id="48" name="Text Box 3">
              <a:hlinkClick xmlns:r="http://schemas.openxmlformats.org/officeDocument/2006/relationships" r:id="rId3"/>
              <a:extLst>
                <a:ext uri="{FF2B5EF4-FFF2-40B4-BE49-F238E27FC236}">
                  <a16:creationId xmlns:a16="http://schemas.microsoft.com/office/drawing/2014/main" id="{00000000-0008-0000-0600-000030000000}"/>
                </a:ext>
              </a:extLst>
            </xdr:cNvPr>
            <xdr:cNvSpPr txBox="1">
              <a:spLocks noChangeArrowheads="1"/>
            </xdr:cNvSpPr>
          </xdr:nvSpPr>
          <xdr:spPr bwMode="auto">
            <a:xfrm>
              <a:off x="2740045" y="1000125"/>
              <a:ext cx="1035489"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Health Care Claims</a:t>
              </a:r>
              <a:endParaRPr lang="en-US" sz="900" b="1">
                <a:solidFill>
                  <a:srgbClr val="002060"/>
                </a:solidFill>
                <a:effectLst/>
              </a:endParaRPr>
            </a:p>
          </xdr:txBody>
        </xdr:sp>
        <xdr:sp macro="" textlink="">
          <xdr:nvSpPr>
            <xdr:cNvPr id="49" name="Text Box 3">
              <a:hlinkClick xmlns:r="http://schemas.openxmlformats.org/officeDocument/2006/relationships" r:id="rId4"/>
              <a:extLst>
                <a:ext uri="{FF2B5EF4-FFF2-40B4-BE49-F238E27FC236}">
                  <a16:creationId xmlns:a16="http://schemas.microsoft.com/office/drawing/2014/main" id="{00000000-0008-0000-0600-000031000000}"/>
                </a:ext>
              </a:extLst>
            </xdr:cNvPr>
            <xdr:cNvSpPr txBox="1">
              <a:spLocks noChangeArrowheads="1"/>
            </xdr:cNvSpPr>
          </xdr:nvSpPr>
          <xdr:spPr bwMode="auto">
            <a:xfrm>
              <a:off x="3824587" y="1000125"/>
              <a:ext cx="1017783"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Absenteeism / </a:t>
              </a:r>
            </a:p>
            <a:p>
              <a:pPr algn="ctr" rtl="0">
                <a:defRPr sz="1000"/>
              </a:pPr>
              <a:r>
                <a:rPr lang="en-US" sz="900" b="1" i="0" u="none" strike="noStrike" baseline="0">
                  <a:solidFill>
                    <a:srgbClr val="002060"/>
                  </a:solidFill>
                  <a:effectLst/>
                  <a:latin typeface="Arial"/>
                  <a:cs typeface="Arial"/>
                </a:rPr>
                <a:t>Lost Time</a:t>
              </a:r>
              <a:endParaRPr lang="en-US" sz="900" b="1">
                <a:solidFill>
                  <a:srgbClr val="002060"/>
                </a:solidFill>
                <a:effectLst/>
              </a:endParaRPr>
            </a:p>
          </xdr:txBody>
        </xdr:sp>
        <xdr:sp macro="" textlink="">
          <xdr:nvSpPr>
            <xdr:cNvPr id="50" name="Text Box 3">
              <a:hlinkClick xmlns:r="http://schemas.openxmlformats.org/officeDocument/2006/relationships" r:id="rId5"/>
              <a:extLst>
                <a:ext uri="{FF2B5EF4-FFF2-40B4-BE49-F238E27FC236}">
                  <a16:creationId xmlns:a16="http://schemas.microsoft.com/office/drawing/2014/main" id="{00000000-0008-0000-0600-000032000000}"/>
                </a:ext>
              </a:extLst>
            </xdr:cNvPr>
            <xdr:cNvSpPr txBox="1">
              <a:spLocks noChangeArrowheads="1"/>
            </xdr:cNvSpPr>
          </xdr:nvSpPr>
          <xdr:spPr bwMode="auto">
            <a:xfrm>
              <a:off x="7040626" y="998771"/>
              <a:ext cx="978418"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Accidents</a:t>
              </a:r>
              <a:endParaRPr lang="en-US" sz="900" b="1">
                <a:solidFill>
                  <a:srgbClr val="002060"/>
                </a:solidFill>
                <a:effectLst/>
              </a:endParaRPr>
            </a:p>
          </xdr:txBody>
        </xdr:sp>
      </xdr:grpSp>
      <xdr:sp macro="" textlink="">
        <xdr:nvSpPr>
          <xdr:cNvPr id="51" name="Text Box 3">
            <a:hlinkClick xmlns:r="http://schemas.openxmlformats.org/officeDocument/2006/relationships" r:id="rId6"/>
            <a:extLst>
              <a:ext uri="{FF2B5EF4-FFF2-40B4-BE49-F238E27FC236}">
                <a16:creationId xmlns:a16="http://schemas.microsoft.com/office/drawing/2014/main" id="{00000000-0008-0000-0600-000033000000}"/>
              </a:ext>
            </a:extLst>
          </xdr:cNvPr>
          <xdr:cNvSpPr txBox="1">
            <a:spLocks noChangeArrowheads="1"/>
          </xdr:cNvSpPr>
        </xdr:nvSpPr>
        <xdr:spPr bwMode="auto">
          <a:xfrm>
            <a:off x="10472230" y="122407"/>
            <a:ext cx="1209067" cy="262566"/>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Turnover</a:t>
            </a:r>
          </a:p>
        </xdr:txBody>
      </xdr:sp>
    </xdr:grpSp>
    <xdr:clientData/>
  </xdr:twoCellAnchor>
  <xdr:twoCellAnchor>
    <xdr:from>
      <xdr:col>10</xdr:col>
      <xdr:colOff>152399</xdr:colOff>
      <xdr:row>75</xdr:row>
      <xdr:rowOff>1</xdr:rowOff>
    </xdr:from>
    <xdr:to>
      <xdr:col>18</xdr:col>
      <xdr:colOff>371475</xdr:colOff>
      <xdr:row>85</xdr:row>
      <xdr:rowOff>68580</xdr:rowOff>
    </xdr:to>
    <xdr:graphicFrame macro="">
      <xdr:nvGraphicFramePr>
        <xdr:cNvPr id="29" name="Chart 28">
          <a:extLst>
            <a:ext uri="{FF2B5EF4-FFF2-40B4-BE49-F238E27FC236}">
              <a16:creationId xmlns:a16="http://schemas.microsoft.com/office/drawing/2014/main" id="{00000000-0008-0000-06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149039</xdr:colOff>
      <xdr:row>65</xdr:row>
      <xdr:rowOff>261097</xdr:rowOff>
    </xdr:from>
    <xdr:to>
      <xdr:col>18</xdr:col>
      <xdr:colOff>187139</xdr:colOff>
      <xdr:row>73</xdr:row>
      <xdr:rowOff>25400</xdr:rowOff>
    </xdr:to>
    <xdr:graphicFrame macro="">
      <xdr:nvGraphicFramePr>
        <xdr:cNvPr id="12" name="Chart 11">
          <a:extLst>
            <a:ext uri="{FF2B5EF4-FFF2-40B4-BE49-F238E27FC236}">
              <a16:creationId xmlns:a16="http://schemas.microsoft.com/office/drawing/2014/main" id="{00000000-0008-0000-06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172944</xdr:colOff>
      <xdr:row>42</xdr:row>
      <xdr:rowOff>9524</xdr:rowOff>
    </xdr:from>
    <xdr:to>
      <xdr:col>18</xdr:col>
      <xdr:colOff>96744</xdr:colOff>
      <xdr:row>51</xdr:row>
      <xdr:rowOff>161924</xdr:rowOff>
    </xdr:to>
    <xdr:graphicFrame macro="">
      <xdr:nvGraphicFramePr>
        <xdr:cNvPr id="13" name="Chart 12">
          <a:extLst>
            <a:ext uri="{FF2B5EF4-FFF2-40B4-BE49-F238E27FC236}">
              <a16:creationId xmlns:a16="http://schemas.microsoft.com/office/drawing/2014/main" id="{00000000-0008-0000-06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132603</xdr:colOff>
      <xdr:row>30</xdr:row>
      <xdr:rowOff>19984</xdr:rowOff>
    </xdr:from>
    <xdr:to>
      <xdr:col>18</xdr:col>
      <xdr:colOff>180229</xdr:colOff>
      <xdr:row>40</xdr:row>
      <xdr:rowOff>196439</xdr:rowOff>
    </xdr:to>
    <xdr:graphicFrame macro="">
      <xdr:nvGraphicFramePr>
        <xdr:cNvPr id="14" name="Chart 13">
          <a:extLst>
            <a:ext uri="{FF2B5EF4-FFF2-40B4-BE49-F238E27FC236}">
              <a16:creationId xmlns:a16="http://schemas.microsoft.com/office/drawing/2014/main" id="{00000000-0008-0000-06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133350</xdr:colOff>
      <xdr:row>17</xdr:row>
      <xdr:rowOff>38099</xdr:rowOff>
    </xdr:from>
    <xdr:to>
      <xdr:col>18</xdr:col>
      <xdr:colOff>161925</xdr:colOff>
      <xdr:row>28</xdr:row>
      <xdr:rowOff>28574</xdr:rowOff>
    </xdr:to>
    <xdr:graphicFrame macro="">
      <xdr:nvGraphicFramePr>
        <xdr:cNvPr id="15" name="Chart 14">
          <a:extLst>
            <a:ext uri="{FF2B5EF4-FFF2-40B4-BE49-F238E27FC236}">
              <a16:creationId xmlns:a16="http://schemas.microsoft.com/office/drawing/2014/main" id="{00000000-0008-0000-06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144780</xdr:colOff>
      <xdr:row>4</xdr:row>
      <xdr:rowOff>13335</xdr:rowOff>
    </xdr:from>
    <xdr:to>
      <xdr:col>18</xdr:col>
      <xdr:colOff>68580</xdr:colOff>
      <xdr:row>15</xdr:row>
      <xdr:rowOff>13335</xdr:rowOff>
    </xdr:to>
    <xdr:graphicFrame macro="">
      <xdr:nvGraphicFramePr>
        <xdr:cNvPr id="16" name="Chart 15">
          <a:extLst>
            <a:ext uri="{FF2B5EF4-FFF2-40B4-BE49-F238E27FC236}">
              <a16:creationId xmlns:a16="http://schemas.microsoft.com/office/drawing/2014/main" id="{00000000-0008-0000-06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158002</xdr:colOff>
      <xdr:row>54</xdr:row>
      <xdr:rowOff>16994</xdr:rowOff>
    </xdr:from>
    <xdr:to>
      <xdr:col>18</xdr:col>
      <xdr:colOff>81802</xdr:colOff>
      <xdr:row>63</xdr:row>
      <xdr:rowOff>169394</xdr:rowOff>
    </xdr:to>
    <xdr:graphicFrame macro="">
      <xdr:nvGraphicFramePr>
        <xdr:cNvPr id="17" name="Chart 16">
          <a:extLst>
            <a:ext uri="{FF2B5EF4-FFF2-40B4-BE49-F238E27FC236}">
              <a16:creationId xmlns:a16="http://schemas.microsoft.com/office/drawing/2014/main" id="{00000000-0008-0000-06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850360</xdr:colOff>
      <xdr:row>1</xdr:row>
      <xdr:rowOff>56744</xdr:rowOff>
    </xdr:from>
    <xdr:to>
      <xdr:col>9</xdr:col>
      <xdr:colOff>315470</xdr:colOff>
      <xdr:row>1</xdr:row>
      <xdr:rowOff>331064</xdr:rowOff>
    </xdr:to>
    <xdr:sp macro="" textlink="">
      <xdr:nvSpPr>
        <xdr:cNvPr id="18" name="Text Box 3">
          <a:hlinkClick xmlns:r="http://schemas.openxmlformats.org/officeDocument/2006/relationships" r:id="rId14"/>
          <a:extLst>
            <a:ext uri="{FF2B5EF4-FFF2-40B4-BE49-F238E27FC236}">
              <a16:creationId xmlns:a16="http://schemas.microsoft.com/office/drawing/2014/main" id="{00000000-0008-0000-0600-000012000000}"/>
            </a:ext>
          </a:extLst>
        </xdr:cNvPr>
        <xdr:cNvSpPr txBox="1">
          <a:spLocks noChangeArrowheads="1"/>
        </xdr:cNvSpPr>
      </xdr:nvSpPr>
      <xdr:spPr bwMode="auto">
        <a:xfrm>
          <a:off x="8024509" y="178340"/>
          <a:ext cx="1362004" cy="274320"/>
        </a:xfrm>
        <a:prstGeom prst="rect">
          <a:avLst/>
        </a:prstGeom>
        <a:solidFill>
          <a:srgbClr val="C6E7FC"/>
        </a:solid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Workers' Comp Claims</a:t>
          </a:r>
          <a:endParaRPr lang="en-US" sz="900" b="1">
            <a:solidFill>
              <a:srgbClr val="002060"/>
            </a:solidFill>
            <a:effectLst/>
          </a:endParaRPr>
        </a:p>
      </xdr:txBody>
    </xdr:sp>
    <xdr:clientData/>
  </xdr:twoCellAnchor>
  <xdr:twoCellAnchor>
    <xdr:from>
      <xdr:col>18</xdr:col>
      <xdr:colOff>342900</xdr:colOff>
      <xdr:row>4</xdr:row>
      <xdr:rowOff>15238</xdr:rowOff>
    </xdr:from>
    <xdr:to>
      <xdr:col>25</xdr:col>
      <xdr:colOff>518808</xdr:colOff>
      <xdr:row>36</xdr:row>
      <xdr:rowOff>64851</xdr:rowOff>
    </xdr:to>
    <xdr:sp macro="" textlink="">
      <xdr:nvSpPr>
        <xdr:cNvPr id="19" name="TextBox 18">
          <a:extLst>
            <a:ext uri="{FF2B5EF4-FFF2-40B4-BE49-F238E27FC236}">
              <a16:creationId xmlns:a16="http://schemas.microsoft.com/office/drawing/2014/main" id="{00000000-0008-0000-0600-000013000000}"/>
            </a:ext>
          </a:extLst>
        </xdr:cNvPr>
        <xdr:cNvSpPr txBox="1"/>
      </xdr:nvSpPr>
      <xdr:spPr>
        <a:xfrm>
          <a:off x="15096517" y="1036642"/>
          <a:ext cx="4318270" cy="8455932"/>
        </a:xfrm>
        <a:prstGeom prst="rect">
          <a:avLst/>
        </a:prstGeom>
        <a:solidFill>
          <a:srgbClr val="C6E7F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274320" tIns="228600" rIns="274320" bIns="228600" rtlCol="0" anchor="t"/>
        <a:lstStyle/>
        <a:p>
          <a:r>
            <a:rPr lang="en-US" sz="1200" b="1">
              <a:solidFill>
                <a:schemeClr val="tx1"/>
              </a:solidFill>
              <a:latin typeface="Arial" pitchFamily="34" charset="0"/>
              <a:cs typeface="Arial" pitchFamily="34" charset="0"/>
            </a:rPr>
            <a:t>Instructions</a:t>
          </a:r>
          <a:endParaRPr lang="en-US" sz="1200" b="1">
            <a:ln>
              <a:solidFill>
                <a:schemeClr val="tx1"/>
              </a:solidFill>
            </a:ln>
            <a:solidFill>
              <a:schemeClr val="tx1"/>
            </a:solidFill>
            <a:latin typeface="Arial" pitchFamily="34" charset="0"/>
            <a:cs typeface="Arial" pitchFamily="34" charset="0"/>
          </a:endParaRPr>
        </a:p>
        <a:p>
          <a:pPr marL="228600" indent="-228600">
            <a:lnSpc>
              <a:spcPct val="100000"/>
            </a:lnSpc>
            <a:buSzPct val="110000"/>
            <a:buFont typeface="+mj-ea"/>
            <a:buAutoNum type="circleNumDbPlain"/>
          </a:pPr>
          <a:endParaRPr lang="en-US" sz="1050" baseline="0">
            <a:solidFill>
              <a:schemeClr val="tx1"/>
            </a:solidFill>
            <a:latin typeface="Arial" pitchFamily="34" charset="0"/>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This sheet tracks the program outcomes in seven areas: </a:t>
          </a:r>
        </a:p>
        <a:p>
          <a:pPr marL="628650" lvl="1" indent="-171450" rtl="0">
            <a:buFont typeface="Arial" pitchFamily="34" charset="0"/>
            <a:buChar char="•"/>
          </a:pPr>
          <a:r>
            <a:rPr lang="en-US" sz="1050" b="0" i="0" baseline="0">
              <a:solidFill>
                <a:schemeClr val="dk1"/>
              </a:solidFill>
              <a:effectLst/>
              <a:latin typeface="Arial" pitchFamily="34" charset="0"/>
              <a:ea typeface="+mn-ea"/>
              <a:cs typeface="Arial" pitchFamily="34" charset="0"/>
            </a:rPr>
            <a:t>Health Status and Behavioral Changes</a:t>
          </a:r>
          <a:endParaRPr lang="en-US" sz="1050">
            <a:effectLst/>
            <a:latin typeface="Arial" pitchFamily="34" charset="0"/>
            <a:cs typeface="Arial" pitchFamily="34" charset="0"/>
          </a:endParaRPr>
        </a:p>
        <a:p>
          <a:pPr marL="628650" lvl="1" indent="-171450" rtl="0">
            <a:buFont typeface="Arial" pitchFamily="34" charset="0"/>
            <a:buChar char="•"/>
          </a:pPr>
          <a:r>
            <a:rPr lang="en-US" sz="1050" b="0" i="0" baseline="0">
              <a:solidFill>
                <a:schemeClr val="dk1"/>
              </a:solidFill>
              <a:effectLst/>
              <a:latin typeface="Arial" pitchFamily="34" charset="0"/>
              <a:ea typeface="+mn-ea"/>
              <a:cs typeface="Arial" pitchFamily="34" charset="0"/>
            </a:rPr>
            <a:t>Health Care Claims</a:t>
          </a:r>
          <a:endParaRPr lang="en-US" sz="1050">
            <a:effectLst/>
            <a:latin typeface="Arial" pitchFamily="34" charset="0"/>
            <a:cs typeface="Arial" pitchFamily="34" charset="0"/>
          </a:endParaRPr>
        </a:p>
        <a:p>
          <a:pPr marL="628650" lvl="1" indent="-171450" rtl="0">
            <a:buFont typeface="Arial" pitchFamily="34" charset="0"/>
            <a:buChar char="•"/>
          </a:pPr>
          <a:r>
            <a:rPr lang="en-US" sz="1050" b="0" i="0" baseline="0">
              <a:solidFill>
                <a:schemeClr val="dk1"/>
              </a:solidFill>
              <a:effectLst/>
              <a:latin typeface="Arial" pitchFamily="34" charset="0"/>
              <a:ea typeface="+mn-ea"/>
              <a:cs typeface="Arial" pitchFamily="34" charset="0"/>
            </a:rPr>
            <a:t>Absenteeism/Lost Time</a:t>
          </a:r>
          <a:endParaRPr lang="en-US" sz="1050">
            <a:effectLst/>
            <a:latin typeface="Arial" pitchFamily="34" charset="0"/>
            <a:cs typeface="Arial" pitchFamily="34" charset="0"/>
          </a:endParaRPr>
        </a:p>
        <a:p>
          <a:pPr marL="628650" lvl="1" indent="-171450" rtl="0">
            <a:buFont typeface="Arial" pitchFamily="34" charset="0"/>
            <a:buChar char="•"/>
          </a:pPr>
          <a:r>
            <a:rPr lang="en-US" sz="1050" b="0" i="0" baseline="0">
              <a:solidFill>
                <a:schemeClr val="dk1"/>
              </a:solidFill>
              <a:effectLst/>
              <a:latin typeface="Arial" pitchFamily="34" charset="0"/>
              <a:ea typeface="+mn-ea"/>
              <a:cs typeface="Arial" pitchFamily="34" charset="0"/>
            </a:rPr>
            <a:t>Occupational Injuries</a:t>
          </a:r>
        </a:p>
        <a:p>
          <a:pPr marL="628650" lvl="1" indent="-171450" rtl="0">
            <a:buFont typeface="Arial" pitchFamily="34" charset="0"/>
            <a:buChar char="•"/>
          </a:pPr>
          <a:r>
            <a:rPr lang="en-US" sz="1050" b="0" i="0" baseline="0">
              <a:solidFill>
                <a:schemeClr val="dk1"/>
              </a:solidFill>
              <a:effectLst/>
              <a:latin typeface="Arial" pitchFamily="34" charset="0"/>
              <a:ea typeface="+mn-ea"/>
              <a:cs typeface="Arial" pitchFamily="34" charset="0"/>
            </a:rPr>
            <a:t>Workers' Compensation Claims</a:t>
          </a:r>
          <a:endParaRPr lang="en-US" sz="1050">
            <a:effectLst/>
            <a:latin typeface="Arial" pitchFamily="34" charset="0"/>
            <a:cs typeface="Arial" pitchFamily="34" charset="0"/>
          </a:endParaRPr>
        </a:p>
        <a:p>
          <a:pPr marL="628650" lvl="1" indent="-171450" rtl="0">
            <a:buFont typeface="Arial" pitchFamily="34" charset="0"/>
            <a:buChar char="•"/>
          </a:pPr>
          <a:r>
            <a:rPr lang="en-US" sz="1050" b="0" i="0" baseline="0">
              <a:solidFill>
                <a:schemeClr val="dk1"/>
              </a:solidFill>
              <a:effectLst/>
              <a:latin typeface="Arial" pitchFamily="34" charset="0"/>
              <a:ea typeface="+mn-ea"/>
              <a:cs typeface="Arial" pitchFamily="34" charset="0"/>
            </a:rPr>
            <a:t>Accidents</a:t>
          </a:r>
          <a:endParaRPr lang="en-US" sz="1050">
            <a:effectLst/>
            <a:latin typeface="Arial" pitchFamily="34" charset="0"/>
            <a:cs typeface="Arial" pitchFamily="34" charset="0"/>
          </a:endParaRPr>
        </a:p>
        <a:p>
          <a:pPr marL="628650" lvl="1" indent="-171450" rtl="0">
            <a:buFont typeface="Arial" pitchFamily="34" charset="0"/>
            <a:buChar char="•"/>
          </a:pPr>
          <a:r>
            <a:rPr lang="en-US" sz="1050" b="0" i="0" baseline="0">
              <a:solidFill>
                <a:schemeClr val="dk1"/>
              </a:solidFill>
              <a:effectLst/>
              <a:latin typeface="Arial" pitchFamily="34" charset="0"/>
              <a:ea typeface="+mn-ea"/>
              <a:cs typeface="Arial" pitchFamily="34" charset="0"/>
            </a:rPr>
            <a:t>Turnover</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Under each outcomes category, define measures specific to your program. Try to include both short-term and long-term outcomes. </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Establish baseline measures before your start your program or activity, using tools such as a survey or Health Risk Assessment, and record the data in the number/value before columns. </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Document changes in these measures in number/value after columns. </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Record any changes in total number of employees (or employee group) before and after program.</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The rates, and number and percentage differences in the dark blue cells are calculated automatically. For most of the outcome measures on this sheet, improvement is achieved when the number of cases is reduced. Formula in Column J converts this reduction into a positive percentage improvement. However, for certain measures for Health Status or Behavioral Change Outcomes, e.g. number of employees with normal blood pressure, improvement is achieved when the number increases. Users of the template can change the formula in Column J to make sure % improvement stays a positive value.</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a:solidFill>
                <a:schemeClr val="dk1"/>
              </a:solidFill>
              <a:effectLst/>
              <a:latin typeface="Arial" pitchFamily="34" charset="0"/>
              <a:ea typeface="+mn-ea"/>
              <a:cs typeface="Arial" pitchFamily="34" charset="0"/>
            </a:rPr>
            <a:t>In the section “Accidents", it is best to focus on events related to operator health and wellness (fatigue, behind schedule, passenger conflict).</a:t>
          </a:r>
          <a:endParaRPr lang="en-US" sz="1050">
            <a:effectLst/>
            <a:latin typeface="Arial" pitchFamily="34" charset="0"/>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a:effectLst/>
            <a:latin typeface="Arial" pitchFamily="34" charset="0"/>
            <a:cs typeface="Arial" pitchFamily="34" charset="0"/>
          </a:endParaRPr>
        </a:p>
        <a:p>
          <a:pPr rtl="0"/>
          <a:r>
            <a:rPr lang="en-US" sz="1100" b="1" i="0" baseline="0">
              <a:solidFill>
                <a:schemeClr val="dk1"/>
              </a:solidFill>
              <a:effectLst/>
              <a:latin typeface="Arial" pitchFamily="34" charset="0"/>
              <a:ea typeface="+mn-ea"/>
              <a:cs typeface="Arial" pitchFamily="34" charset="0"/>
            </a:rPr>
            <a:t>Note:</a:t>
          </a:r>
        </a:p>
        <a:p>
          <a:pPr rtl="0"/>
          <a:endParaRPr lang="en-US" sz="1100">
            <a:effectLst/>
            <a:latin typeface="Arial" pitchFamily="34" charset="0"/>
            <a:cs typeface="Arial" pitchFamily="34" charset="0"/>
          </a:endParaRPr>
        </a:p>
        <a:p>
          <a:pPr rtl="0"/>
          <a:r>
            <a:rPr lang="en-US" sz="1050" b="0" i="0" baseline="0">
              <a:solidFill>
                <a:schemeClr val="dk1"/>
              </a:solidFill>
              <a:effectLst/>
              <a:latin typeface="Arial" pitchFamily="34" charset="0"/>
              <a:ea typeface="+mn-ea"/>
              <a:cs typeface="Arial" pitchFamily="34" charset="0"/>
            </a:rPr>
            <a:t>When including vehicle accidents or occupational injuries, try to be clear what aspect of your WHPP program contributed to the outcome. A fully integrated program may target these outcomes, but even some WHPP components may have a partial impact - for example, improved fitness or access to walking areas could be associated with fewer strains and sprains, or reduced schedule stress could have an effect on vehicle accidents. </a:t>
          </a:r>
          <a:endParaRPr lang="en-US" sz="1050">
            <a:effectLst/>
            <a:latin typeface="Arial" pitchFamily="34" charset="0"/>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a:effectLst/>
            <a:latin typeface="Arial" pitchFamily="34" charset="0"/>
            <a:cs typeface="Arial"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95</xdr:row>
      <xdr:rowOff>3809</xdr:rowOff>
    </xdr:from>
    <xdr:to>
      <xdr:col>8</xdr:col>
      <xdr:colOff>409575</xdr:colOff>
      <xdr:row>124</xdr:row>
      <xdr:rowOff>38099</xdr:rowOff>
    </xdr:to>
    <xdr:graphicFrame macro="">
      <xdr:nvGraphicFramePr>
        <xdr:cNvPr id="2577" name="Chart 3">
          <a:extLst>
            <a:ext uri="{FF2B5EF4-FFF2-40B4-BE49-F238E27FC236}">
              <a16:creationId xmlns:a16="http://schemas.microsoft.com/office/drawing/2014/main" id="{00000000-0008-0000-0700-000011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741807</xdr:colOff>
      <xdr:row>1</xdr:row>
      <xdr:rowOff>0</xdr:rowOff>
    </xdr:from>
    <xdr:to>
      <xdr:col>13</xdr:col>
      <xdr:colOff>240917</xdr:colOff>
      <xdr:row>2</xdr:row>
      <xdr:rowOff>443865</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2422017" y="114300"/>
          <a:ext cx="8224010" cy="706755"/>
          <a:chOff x="1938147" y="129540"/>
          <a:chExt cx="7606790" cy="710565"/>
        </a:xfrm>
        <a:solidFill>
          <a:srgbClr val="C6E7FC"/>
        </a:solidFill>
      </xdr:grpSpPr>
      <xdr:sp macro="" textlink="">
        <xdr:nvSpPr>
          <xdr:cNvPr id="22" name="Text Box 3">
            <a:hlinkClick xmlns:r="http://schemas.openxmlformats.org/officeDocument/2006/relationships" r:id="rId2"/>
            <a:extLst>
              <a:ext uri="{FF2B5EF4-FFF2-40B4-BE49-F238E27FC236}">
                <a16:creationId xmlns:a16="http://schemas.microsoft.com/office/drawing/2014/main" id="{00000000-0008-0000-0700-000016000000}"/>
              </a:ext>
            </a:extLst>
          </xdr:cNvPr>
          <xdr:cNvSpPr txBox="1">
            <a:spLocks noChangeArrowheads="1"/>
          </xdr:cNvSpPr>
        </xdr:nvSpPr>
        <xdr:spPr bwMode="auto">
          <a:xfrm>
            <a:off x="5814060" y="533401"/>
            <a:ext cx="1234440" cy="306704"/>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Financial Benefits Summary Table</a:t>
            </a:r>
            <a:endParaRPr lang="en-US" sz="900" b="1">
              <a:solidFill>
                <a:srgbClr val="002060"/>
              </a:solidFill>
              <a:effectLst/>
            </a:endParaRPr>
          </a:p>
        </xdr:txBody>
      </xdr:sp>
      <xdr:grpSp>
        <xdr:nvGrpSpPr>
          <xdr:cNvPr id="4" name="Group 3">
            <a:extLst>
              <a:ext uri="{FF2B5EF4-FFF2-40B4-BE49-F238E27FC236}">
                <a16:creationId xmlns:a16="http://schemas.microsoft.com/office/drawing/2014/main" id="{00000000-0008-0000-0700-000004000000}"/>
              </a:ext>
            </a:extLst>
          </xdr:cNvPr>
          <xdr:cNvGrpSpPr/>
        </xdr:nvGrpSpPr>
        <xdr:grpSpPr>
          <a:xfrm>
            <a:off x="1938147" y="129540"/>
            <a:ext cx="7606790" cy="704850"/>
            <a:chOff x="1519047" y="114300"/>
            <a:chExt cx="7606790" cy="704850"/>
          </a:xfrm>
          <a:grpFill/>
        </xdr:grpSpPr>
        <xdr:sp macro="" textlink="">
          <xdr:nvSpPr>
            <xdr:cNvPr id="38" name="Text Box 3">
              <a:hlinkClick xmlns:r="http://schemas.openxmlformats.org/officeDocument/2006/relationships" r:id="rId3"/>
              <a:extLst>
                <a:ext uri="{FF2B5EF4-FFF2-40B4-BE49-F238E27FC236}">
                  <a16:creationId xmlns:a16="http://schemas.microsoft.com/office/drawing/2014/main" id="{00000000-0008-0000-0700-000026000000}"/>
                </a:ext>
              </a:extLst>
            </xdr:cNvPr>
            <xdr:cNvSpPr txBox="1">
              <a:spLocks noChangeArrowheads="1"/>
            </xdr:cNvSpPr>
          </xdr:nvSpPr>
          <xdr:spPr bwMode="auto">
            <a:xfrm>
              <a:off x="1522095" y="510540"/>
              <a:ext cx="1203960" cy="28956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Accidents</a:t>
              </a:r>
              <a:endParaRPr lang="en-US" sz="900" b="1">
                <a:solidFill>
                  <a:srgbClr val="002060"/>
                </a:solidFill>
                <a:effectLst/>
              </a:endParaRPr>
            </a:p>
          </xdr:txBody>
        </xdr:sp>
        <xdr:sp macro="" textlink="">
          <xdr:nvSpPr>
            <xdr:cNvPr id="39" name="Text Box 3">
              <a:hlinkClick xmlns:r="http://schemas.openxmlformats.org/officeDocument/2006/relationships" r:id="rId4"/>
              <a:extLst>
                <a:ext uri="{FF2B5EF4-FFF2-40B4-BE49-F238E27FC236}">
                  <a16:creationId xmlns:a16="http://schemas.microsoft.com/office/drawing/2014/main" id="{00000000-0008-0000-0700-000027000000}"/>
                </a:ext>
              </a:extLst>
            </xdr:cNvPr>
            <xdr:cNvSpPr txBox="1">
              <a:spLocks noChangeArrowheads="1"/>
            </xdr:cNvSpPr>
          </xdr:nvSpPr>
          <xdr:spPr bwMode="auto">
            <a:xfrm>
              <a:off x="2792731" y="502920"/>
              <a:ext cx="1223010" cy="306705"/>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Presenteeism</a:t>
              </a:r>
              <a:endParaRPr lang="en-US" sz="900" b="1">
                <a:solidFill>
                  <a:srgbClr val="002060"/>
                </a:solidFill>
                <a:effectLst/>
              </a:endParaRPr>
            </a:p>
          </xdr:txBody>
        </xdr:sp>
        <xdr:grpSp>
          <xdr:nvGrpSpPr>
            <xdr:cNvPr id="3" name="Group 2">
              <a:extLst>
                <a:ext uri="{FF2B5EF4-FFF2-40B4-BE49-F238E27FC236}">
                  <a16:creationId xmlns:a16="http://schemas.microsoft.com/office/drawing/2014/main" id="{00000000-0008-0000-0700-000003000000}"/>
                </a:ext>
              </a:extLst>
            </xdr:cNvPr>
            <xdr:cNvGrpSpPr/>
          </xdr:nvGrpSpPr>
          <xdr:grpSpPr>
            <a:xfrm>
              <a:off x="1519047" y="114300"/>
              <a:ext cx="7606790" cy="704850"/>
              <a:chOff x="1519047" y="114300"/>
              <a:chExt cx="7606790" cy="704850"/>
            </a:xfrm>
            <a:grpFill/>
          </xdr:grpSpPr>
          <xdr:sp macro="" textlink="">
            <xdr:nvSpPr>
              <xdr:cNvPr id="34" name="Text Box 3">
                <a:hlinkClick xmlns:r="http://schemas.openxmlformats.org/officeDocument/2006/relationships" r:id="rId5"/>
                <a:extLst>
                  <a:ext uri="{FF2B5EF4-FFF2-40B4-BE49-F238E27FC236}">
                    <a16:creationId xmlns:a16="http://schemas.microsoft.com/office/drawing/2014/main" id="{00000000-0008-0000-0700-000022000000}"/>
                  </a:ext>
                </a:extLst>
              </xdr:cNvPr>
              <xdr:cNvSpPr txBox="1">
                <a:spLocks noChangeArrowheads="1"/>
              </xdr:cNvSpPr>
            </xdr:nvSpPr>
            <xdr:spPr bwMode="auto">
              <a:xfrm>
                <a:off x="6683446" y="114300"/>
                <a:ext cx="1148891" cy="32004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Absenteeism</a:t>
                </a:r>
                <a:endParaRPr lang="en-US" sz="900" b="1">
                  <a:solidFill>
                    <a:srgbClr val="002060"/>
                  </a:solidFill>
                  <a:effectLst/>
                </a:endParaRPr>
              </a:p>
            </xdr:txBody>
          </xdr:sp>
          <xdr:grpSp>
            <xdr:nvGrpSpPr>
              <xdr:cNvPr id="36" name="Group 35">
                <a:extLst>
                  <a:ext uri="{FF2B5EF4-FFF2-40B4-BE49-F238E27FC236}">
                    <a16:creationId xmlns:a16="http://schemas.microsoft.com/office/drawing/2014/main" id="{00000000-0008-0000-0700-000024000000}"/>
                  </a:ext>
                </a:extLst>
              </xdr:cNvPr>
              <xdr:cNvGrpSpPr/>
            </xdr:nvGrpSpPr>
            <xdr:grpSpPr>
              <a:xfrm>
                <a:off x="1519047" y="114302"/>
                <a:ext cx="5096944" cy="704848"/>
                <a:chOff x="1524000" y="1000125"/>
                <a:chExt cx="4721178" cy="839208"/>
              </a:xfrm>
              <a:grpFill/>
            </xdr:grpSpPr>
            <xdr:sp macro="" textlink="">
              <xdr:nvSpPr>
                <xdr:cNvPr id="30" name="Text Box 3">
                  <a:hlinkClick xmlns:r="http://schemas.openxmlformats.org/officeDocument/2006/relationships" r:id="rId6"/>
                  <a:extLst>
                    <a:ext uri="{FF2B5EF4-FFF2-40B4-BE49-F238E27FC236}">
                      <a16:creationId xmlns:a16="http://schemas.microsoft.com/office/drawing/2014/main" id="{00000000-0008-0000-0700-00001E000000}"/>
                    </a:ext>
                  </a:extLst>
                </xdr:cNvPr>
                <xdr:cNvSpPr txBox="1">
                  <a:spLocks noChangeArrowheads="1"/>
                </xdr:cNvSpPr>
              </xdr:nvSpPr>
              <xdr:spPr bwMode="auto">
                <a:xfrm>
                  <a:off x="1524000" y="1012647"/>
                  <a:ext cx="1120728" cy="375767"/>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Health Care </a:t>
                  </a:r>
                </a:p>
                <a:p>
                  <a:pPr algn="ctr" rtl="0">
                    <a:defRPr sz="1000"/>
                  </a:pPr>
                  <a:r>
                    <a:rPr lang="en-US" sz="900" b="1" i="0" u="none" strike="noStrike" baseline="0">
                      <a:solidFill>
                        <a:srgbClr val="002060"/>
                      </a:solidFill>
                      <a:effectLst/>
                      <a:latin typeface="Arial"/>
                      <a:cs typeface="Arial"/>
                    </a:rPr>
                    <a:t>Claims</a:t>
                  </a:r>
                  <a:endParaRPr lang="en-US" sz="900" b="1">
                    <a:solidFill>
                      <a:srgbClr val="002060"/>
                    </a:solidFill>
                    <a:effectLst/>
                  </a:endParaRPr>
                </a:p>
              </xdr:txBody>
            </xdr:sp>
            <xdr:sp macro="" textlink="">
              <xdr:nvSpPr>
                <xdr:cNvPr id="31" name="Text Box 3">
                  <a:hlinkClick xmlns:r="http://schemas.openxmlformats.org/officeDocument/2006/relationships" r:id="rId7"/>
                  <a:extLst>
                    <a:ext uri="{FF2B5EF4-FFF2-40B4-BE49-F238E27FC236}">
                      <a16:creationId xmlns:a16="http://schemas.microsoft.com/office/drawing/2014/main" id="{00000000-0008-0000-0700-00001F000000}"/>
                    </a:ext>
                  </a:extLst>
                </xdr:cNvPr>
                <xdr:cNvSpPr txBox="1">
                  <a:spLocks noChangeArrowheads="1"/>
                </xdr:cNvSpPr>
              </xdr:nvSpPr>
              <xdr:spPr bwMode="auto">
                <a:xfrm>
                  <a:off x="2724150" y="1000127"/>
                  <a:ext cx="1120728" cy="371968"/>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Health Care Premium </a:t>
                  </a:r>
                  <a:endParaRPr lang="en-US" sz="900" b="1">
                    <a:solidFill>
                      <a:srgbClr val="002060"/>
                    </a:solidFill>
                    <a:effectLst/>
                  </a:endParaRPr>
                </a:p>
              </xdr:txBody>
            </xdr:sp>
            <xdr:sp macro="" textlink="">
              <xdr:nvSpPr>
                <xdr:cNvPr id="32" name="Text Box 3">
                  <a:hlinkClick xmlns:r="http://schemas.openxmlformats.org/officeDocument/2006/relationships" r:id="rId8"/>
                  <a:extLst>
                    <a:ext uri="{FF2B5EF4-FFF2-40B4-BE49-F238E27FC236}">
                      <a16:creationId xmlns:a16="http://schemas.microsoft.com/office/drawing/2014/main" id="{00000000-0008-0000-0700-000020000000}"/>
                    </a:ext>
                  </a:extLst>
                </xdr:cNvPr>
                <xdr:cNvSpPr txBox="1">
                  <a:spLocks noChangeArrowheads="1"/>
                </xdr:cNvSpPr>
              </xdr:nvSpPr>
              <xdr:spPr bwMode="auto">
                <a:xfrm>
                  <a:off x="3924300" y="1000125"/>
                  <a:ext cx="1120728" cy="363236"/>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a:solidFill>
                        <a:srgbClr val="002060"/>
                      </a:solidFill>
                      <a:effectLst/>
                      <a:latin typeface="Arial" pitchFamily="34" charset="0"/>
                      <a:cs typeface="Arial" pitchFamily="34" charset="0"/>
                    </a:rPr>
                    <a:t>Workers' Comp Claims</a:t>
                  </a:r>
                </a:p>
              </xdr:txBody>
            </xdr:sp>
            <xdr:sp macro="" textlink="">
              <xdr:nvSpPr>
                <xdr:cNvPr id="33" name="Text Box 3">
                  <a:hlinkClick xmlns:r="http://schemas.openxmlformats.org/officeDocument/2006/relationships" r:id="rId9"/>
                  <a:extLst>
                    <a:ext uri="{FF2B5EF4-FFF2-40B4-BE49-F238E27FC236}">
                      <a16:creationId xmlns:a16="http://schemas.microsoft.com/office/drawing/2014/main" id="{00000000-0008-0000-0700-000021000000}"/>
                    </a:ext>
                  </a:extLst>
                </xdr:cNvPr>
                <xdr:cNvSpPr txBox="1">
                  <a:spLocks noChangeArrowheads="1"/>
                </xdr:cNvSpPr>
              </xdr:nvSpPr>
              <xdr:spPr bwMode="auto">
                <a:xfrm>
                  <a:off x="5124450" y="1000126"/>
                  <a:ext cx="1120728" cy="37576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Workers' Comp Premium</a:t>
                  </a:r>
                </a:p>
              </xdr:txBody>
            </xdr:sp>
            <xdr:sp macro="" textlink="">
              <xdr:nvSpPr>
                <xdr:cNvPr id="35" name="Text Box 3">
                  <a:hlinkClick xmlns:r="http://schemas.openxmlformats.org/officeDocument/2006/relationships" r:id="rId10"/>
                  <a:extLst>
                    <a:ext uri="{FF2B5EF4-FFF2-40B4-BE49-F238E27FC236}">
                      <a16:creationId xmlns:a16="http://schemas.microsoft.com/office/drawing/2014/main" id="{00000000-0008-0000-0700-000023000000}"/>
                    </a:ext>
                  </a:extLst>
                </xdr:cNvPr>
                <xdr:cNvSpPr txBox="1">
                  <a:spLocks noChangeArrowheads="1"/>
                </xdr:cNvSpPr>
              </xdr:nvSpPr>
              <xdr:spPr bwMode="auto">
                <a:xfrm>
                  <a:off x="3913601" y="1464966"/>
                  <a:ext cx="1141204" cy="374367"/>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Availability</a:t>
                  </a:r>
                  <a:endParaRPr lang="en-US" sz="900" b="1">
                    <a:solidFill>
                      <a:srgbClr val="002060"/>
                    </a:solidFill>
                    <a:effectLst/>
                  </a:endParaRPr>
                </a:p>
              </xdr:txBody>
            </xdr:sp>
          </xdr:grpSp>
          <xdr:sp macro="" textlink="">
            <xdr:nvSpPr>
              <xdr:cNvPr id="14" name="Text Box 3">
                <a:hlinkClick xmlns:r="http://schemas.openxmlformats.org/officeDocument/2006/relationships" r:id="rId11"/>
                <a:extLst>
                  <a:ext uri="{FF2B5EF4-FFF2-40B4-BE49-F238E27FC236}">
                    <a16:creationId xmlns:a16="http://schemas.microsoft.com/office/drawing/2014/main" id="{00000000-0008-0000-0700-00000E000000}"/>
                  </a:ext>
                </a:extLst>
              </xdr:cNvPr>
              <xdr:cNvSpPr txBox="1">
                <a:spLocks noChangeArrowheads="1"/>
              </xdr:cNvSpPr>
            </xdr:nvSpPr>
            <xdr:spPr bwMode="auto">
              <a:xfrm>
                <a:off x="6693027" y="502919"/>
                <a:ext cx="1163193" cy="306703"/>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Financial Benefits Summary Chart</a:t>
                </a:r>
                <a:endParaRPr lang="en-US" sz="900" b="1">
                  <a:solidFill>
                    <a:srgbClr val="002060"/>
                  </a:solidFill>
                  <a:effectLst/>
                </a:endParaRPr>
              </a:p>
            </xdr:txBody>
          </xdr:sp>
          <xdr:sp macro="" textlink="">
            <xdr:nvSpPr>
              <xdr:cNvPr id="15" name="Text Box 3">
                <a:hlinkClick xmlns:r="http://schemas.openxmlformats.org/officeDocument/2006/relationships" r:id="rId12"/>
                <a:extLst>
                  <a:ext uri="{FF2B5EF4-FFF2-40B4-BE49-F238E27FC236}">
                    <a16:creationId xmlns:a16="http://schemas.microsoft.com/office/drawing/2014/main" id="{00000000-0008-0000-0700-00000F000000}"/>
                  </a:ext>
                </a:extLst>
              </xdr:cNvPr>
              <xdr:cNvSpPr txBox="1">
                <a:spLocks noChangeArrowheads="1"/>
              </xdr:cNvSpPr>
            </xdr:nvSpPr>
            <xdr:spPr bwMode="auto">
              <a:xfrm>
                <a:off x="7919085" y="114300"/>
                <a:ext cx="1206752" cy="3124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Turnover </a:t>
                </a:r>
                <a:endParaRPr lang="en-US" sz="900" b="1">
                  <a:solidFill>
                    <a:srgbClr val="002060"/>
                  </a:solidFill>
                  <a:effectLst/>
                </a:endParaRPr>
              </a:p>
            </xdr:txBody>
          </xdr:sp>
        </xdr:grpSp>
      </xdr:grpSp>
    </xdr:grpSp>
    <xdr:clientData/>
  </xdr:twoCellAnchor>
  <xdr:twoCellAnchor>
    <xdr:from>
      <xdr:col>8</xdr:col>
      <xdr:colOff>396240</xdr:colOff>
      <xdr:row>3</xdr:row>
      <xdr:rowOff>304800</xdr:rowOff>
    </xdr:from>
    <xdr:to>
      <xdr:col>14</xdr:col>
      <xdr:colOff>518160</xdr:colOff>
      <xdr:row>37</xdr:row>
      <xdr:rowOff>106680</xdr:rowOff>
    </xdr:to>
    <xdr:sp macro="" textlink="">
      <xdr:nvSpPr>
        <xdr:cNvPr id="19" name="TextBox 18">
          <a:extLst>
            <a:ext uri="{FF2B5EF4-FFF2-40B4-BE49-F238E27FC236}">
              <a16:creationId xmlns:a16="http://schemas.microsoft.com/office/drawing/2014/main" id="{00000000-0008-0000-0700-000013000000}"/>
            </a:ext>
          </a:extLst>
        </xdr:cNvPr>
        <xdr:cNvSpPr txBox="1"/>
      </xdr:nvSpPr>
      <xdr:spPr>
        <a:xfrm>
          <a:off x="7696200" y="1188720"/>
          <a:ext cx="3817620" cy="9319260"/>
        </a:xfrm>
        <a:prstGeom prst="rect">
          <a:avLst/>
        </a:prstGeom>
        <a:solidFill>
          <a:srgbClr val="C6E7F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274320" tIns="228600" rIns="274320" bIns="228600" rtlCol="0" anchor="t"/>
        <a:lstStyle/>
        <a:p>
          <a:r>
            <a:rPr lang="en-US" sz="1200" b="1">
              <a:solidFill>
                <a:schemeClr val="tx1"/>
              </a:solidFill>
              <a:latin typeface="Arial" pitchFamily="34" charset="0"/>
              <a:cs typeface="Arial" pitchFamily="34" charset="0"/>
            </a:rPr>
            <a:t>Instructions</a:t>
          </a:r>
          <a:endParaRPr lang="en-US" sz="1200" b="1">
            <a:ln>
              <a:solidFill>
                <a:schemeClr val="tx1"/>
              </a:solidFill>
            </a:ln>
            <a:solidFill>
              <a:schemeClr val="tx1"/>
            </a:solidFill>
            <a:latin typeface="Arial" pitchFamily="34" charset="0"/>
            <a:cs typeface="Arial" pitchFamily="34" charset="0"/>
          </a:endParaRPr>
        </a:p>
        <a:p>
          <a:pPr marL="228600" indent="-228600">
            <a:lnSpc>
              <a:spcPct val="100000"/>
            </a:lnSpc>
            <a:buSzPct val="110000"/>
            <a:buFont typeface="+mj-ea"/>
            <a:buAutoNum type="circleNumDbPlain"/>
          </a:pPr>
          <a:endParaRPr lang="en-US" sz="1050" baseline="0">
            <a:solidFill>
              <a:schemeClr val="tx1"/>
            </a:solidFill>
            <a:latin typeface="Arial" pitchFamily="34" charset="0"/>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a:solidFill>
                <a:schemeClr val="dk1"/>
              </a:solidFill>
              <a:effectLst/>
              <a:latin typeface="Arial" pitchFamily="34" charset="0"/>
              <a:ea typeface="+mn-ea"/>
              <a:cs typeface="Arial" pitchFamily="34" charset="0"/>
            </a:rPr>
            <a:t>Collect data at the end of the program year and fill in the light blue cells. Dark blue cells are automatically</a:t>
          </a:r>
          <a:r>
            <a:rPr lang="en-US" sz="1050" baseline="0">
              <a:solidFill>
                <a:schemeClr val="dk1"/>
              </a:solidFill>
              <a:effectLst/>
              <a:latin typeface="Arial" pitchFamily="34" charset="0"/>
              <a:ea typeface="+mn-ea"/>
              <a:cs typeface="Arial" pitchFamily="34" charset="0"/>
            </a:rPr>
            <a:t> calculated. </a:t>
          </a:r>
          <a:r>
            <a:rPr lang="en-US" sz="1050">
              <a:solidFill>
                <a:schemeClr val="dk1"/>
              </a:solidFill>
              <a:effectLst/>
              <a:latin typeface="Arial" pitchFamily="34" charset="0"/>
              <a:ea typeface="+mn-ea"/>
              <a:cs typeface="Arial" pitchFamily="34" charset="0"/>
            </a:rPr>
            <a:t>Even if you can provide data in only a few benefit categories, your total benefits will</a:t>
          </a:r>
          <a:r>
            <a:rPr lang="en-US" sz="1050" baseline="0">
              <a:solidFill>
                <a:schemeClr val="dk1"/>
              </a:solidFill>
              <a:effectLst/>
              <a:latin typeface="Arial" pitchFamily="34" charset="0"/>
              <a:ea typeface="+mn-ea"/>
              <a:cs typeface="Arial" pitchFamily="34" charset="0"/>
            </a:rPr>
            <a:t> calculate at the bottom of the sheet and be carried over to the </a:t>
          </a:r>
          <a:r>
            <a:rPr lang="en-US" sz="1050" b="1" baseline="0">
              <a:solidFill>
                <a:schemeClr val="dk1"/>
              </a:solidFill>
              <a:effectLst/>
              <a:latin typeface="Arial" pitchFamily="34" charset="0"/>
              <a:ea typeface="+mn-ea"/>
              <a:cs typeface="Arial" pitchFamily="34" charset="0"/>
            </a:rPr>
            <a:t>ROI</a:t>
          </a:r>
          <a:r>
            <a:rPr lang="en-US" sz="1050" baseline="0">
              <a:solidFill>
                <a:schemeClr val="dk1"/>
              </a:solidFill>
              <a:effectLst/>
              <a:latin typeface="Arial" pitchFamily="34" charset="0"/>
              <a:ea typeface="+mn-ea"/>
              <a:cs typeface="Arial" pitchFamily="34" charset="0"/>
            </a:rPr>
            <a:t> sheet. </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a:solidFill>
                <a:schemeClr val="dk1"/>
              </a:solidFill>
              <a:effectLst/>
              <a:latin typeface="Arial" pitchFamily="34" charset="0"/>
              <a:ea typeface="+mn-ea"/>
              <a:cs typeface="Arial" pitchFamily="34" charset="0"/>
            </a:rPr>
            <a:t>If your organization is self-insured, use the "Health Care Claim Costs" table only for tracking changes in your health care costs. If health insurance is provided by a third-party organization, you may use both the "Health Care Claim Costs" and "Health Care Premium Costs" tables for tracking purposes. However, you should only include one of these two savings categories in the calculation of "Total Financial Benefits" </a:t>
          </a:r>
          <a:r>
            <a:rPr lang="en-US" sz="1050" baseline="0">
              <a:solidFill>
                <a:schemeClr val="dk1"/>
              </a:solidFill>
              <a:effectLst/>
              <a:latin typeface="Arial" pitchFamily="34" charset="0"/>
              <a:ea typeface="+mn-ea"/>
              <a:cs typeface="Arial" pitchFamily="34" charset="0"/>
            </a:rPr>
            <a:t> at the bottom of this sheet </a:t>
          </a:r>
          <a:r>
            <a:rPr lang="en-US" sz="1050">
              <a:solidFill>
                <a:schemeClr val="dk1"/>
              </a:solidFill>
              <a:effectLst/>
              <a:latin typeface="Arial" pitchFamily="34" charset="0"/>
              <a:ea typeface="+mn-ea"/>
              <a:cs typeface="Arial" pitchFamily="34" charset="0"/>
            </a:rPr>
            <a:t>to avoid double counting. Use the same method</a:t>
          </a:r>
          <a:r>
            <a:rPr lang="en-US" sz="1050" baseline="0">
              <a:solidFill>
                <a:schemeClr val="dk1"/>
              </a:solidFill>
              <a:effectLst/>
              <a:latin typeface="Arial" pitchFamily="34" charset="0"/>
              <a:ea typeface="+mn-ea"/>
              <a:cs typeface="Arial" pitchFamily="34" charset="0"/>
            </a:rPr>
            <a:t> for calculating "Workers' Comp Claim Costs" and "Workers' Comp Premium Costs". </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a:solidFill>
                <a:schemeClr val="dk1"/>
              </a:solidFill>
              <a:effectLst/>
              <a:latin typeface="Arial" pitchFamily="34" charset="0"/>
              <a:ea typeface="+mn-ea"/>
              <a:cs typeface="Arial" pitchFamily="34" charset="0"/>
            </a:rPr>
            <a:t>In the "Health Care Premium Costs" table, use available national/state/industry</a:t>
          </a:r>
          <a:r>
            <a:rPr lang="en-US" sz="1050" baseline="0">
              <a:solidFill>
                <a:schemeClr val="dk1"/>
              </a:solidFill>
              <a:effectLst/>
              <a:latin typeface="Arial" pitchFamily="34" charset="0"/>
              <a:ea typeface="+mn-ea"/>
              <a:cs typeface="Arial" pitchFamily="34" charset="0"/>
            </a:rPr>
            <a:t> benchmark health premium change rate or</a:t>
          </a:r>
          <a:r>
            <a:rPr lang="en-US" sz="1050">
              <a:solidFill>
                <a:schemeClr val="dk1"/>
              </a:solidFill>
              <a:effectLst/>
              <a:latin typeface="Arial" pitchFamily="34" charset="0"/>
              <a:ea typeface="+mn-ea"/>
              <a:cs typeface="Arial" pitchFamily="34" charset="0"/>
            </a:rPr>
            <a:t> the historic trend from your agency to</a:t>
          </a:r>
          <a:r>
            <a:rPr lang="en-US" sz="1050" baseline="0">
              <a:solidFill>
                <a:schemeClr val="dk1"/>
              </a:solidFill>
              <a:effectLst/>
              <a:latin typeface="Arial" pitchFamily="34" charset="0"/>
              <a:ea typeface="+mn-ea"/>
              <a:cs typeface="Arial" pitchFamily="34" charset="0"/>
            </a:rPr>
            <a:t> fill in cell </a:t>
          </a:r>
          <a:r>
            <a:rPr lang="en-US" sz="1050">
              <a:solidFill>
                <a:schemeClr val="dk1"/>
              </a:solidFill>
              <a:effectLst/>
              <a:latin typeface="Arial" pitchFamily="34" charset="0"/>
              <a:ea typeface="+mn-ea"/>
              <a:cs typeface="Arial" pitchFamily="34" charset="0"/>
            </a:rPr>
            <a:t>"Benchmark Premium Change Rate - Before". Then enter your actual annual premium before the program start. Your "Expected Annual Premium - After" will be calculated automatically. The "Financial Benefits" cell is the difference between the expected and actual annual premium in the year after the program is implemented.  </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a:solidFill>
                <a:schemeClr val="dk1"/>
              </a:solidFill>
              <a:effectLst/>
              <a:latin typeface="Arial" pitchFamily="34" charset="0"/>
              <a:ea typeface="+mn-ea"/>
              <a:cs typeface="Arial" pitchFamily="34" charset="0"/>
            </a:rPr>
            <a:t>Estimate the percentage of the total program benefits that you can reasonably attribute to the WHPP program and enter it into the light blue cells. Your percentage estimate can differ for each benefit category.  If you do not want to estimate</a:t>
          </a:r>
          <a:r>
            <a:rPr lang="en-US" sz="1050" baseline="0">
              <a:solidFill>
                <a:schemeClr val="dk1"/>
              </a:solidFill>
              <a:effectLst/>
              <a:latin typeface="Arial" pitchFamily="34" charset="0"/>
              <a:ea typeface="+mn-ea"/>
              <a:cs typeface="Arial" pitchFamily="34" charset="0"/>
            </a:rPr>
            <a:t> or</a:t>
          </a:r>
          <a:r>
            <a:rPr lang="en-US" sz="1050">
              <a:solidFill>
                <a:schemeClr val="dk1"/>
              </a:solidFill>
              <a:effectLst/>
              <a:latin typeface="Arial" pitchFamily="34" charset="0"/>
              <a:ea typeface="+mn-ea"/>
              <a:cs typeface="Arial" pitchFamily="34" charset="0"/>
            </a:rPr>
            <a:t> if all of the observed benefits can be attributed to the WHPP program you may</a:t>
          </a:r>
          <a:r>
            <a:rPr lang="en-US" sz="1050" baseline="0">
              <a:solidFill>
                <a:schemeClr val="dk1"/>
              </a:solidFill>
              <a:effectLst/>
              <a:latin typeface="Arial" pitchFamily="34" charset="0"/>
              <a:ea typeface="+mn-ea"/>
              <a:cs typeface="Arial" pitchFamily="34" charset="0"/>
            </a:rPr>
            <a:t> want </a:t>
          </a:r>
          <a:r>
            <a:rPr lang="en-US" sz="1050">
              <a:solidFill>
                <a:schemeClr val="dk1"/>
              </a:solidFill>
              <a:effectLst/>
              <a:latin typeface="Arial" pitchFamily="34" charset="0"/>
              <a:ea typeface="+mn-ea"/>
              <a:cs typeface="Arial" pitchFamily="34" charset="0"/>
            </a:rPr>
            <a:t>to remove the related columns from the charts.</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a:solidFill>
                <a:schemeClr val="dk1"/>
              </a:solidFill>
              <a:effectLst/>
              <a:latin typeface="Arial" pitchFamily="34" charset="0"/>
              <a:ea typeface="+mn-ea"/>
              <a:cs typeface="Arial" pitchFamily="34" charset="0"/>
            </a:rPr>
            <a:t>Presenteeism is</a:t>
          </a:r>
          <a:r>
            <a:rPr lang="en-US" sz="1050" b="0" baseline="0">
              <a:solidFill>
                <a:schemeClr val="dk1"/>
              </a:solidFill>
              <a:effectLst/>
              <a:latin typeface="Arial" pitchFamily="34" charset="0"/>
              <a:ea typeface="+mn-ea"/>
              <a:cs typeface="Arial" pitchFamily="34" charset="0"/>
            </a:rPr>
            <a:t> </a:t>
          </a:r>
          <a:r>
            <a:rPr lang="en-US" sz="1050" b="0">
              <a:solidFill>
                <a:schemeClr val="dk1"/>
              </a:solidFill>
              <a:effectLst/>
              <a:latin typeface="Arial" pitchFamily="34" charset="0"/>
              <a:ea typeface="+mn-ea"/>
              <a:cs typeface="Arial" pitchFamily="34" charset="0"/>
            </a:rPr>
            <a:t>the act of presenting for work when not fully fit, and performing below par (reduced productivity). </a:t>
          </a:r>
          <a:r>
            <a:rPr lang="en-US" sz="1050">
              <a:solidFill>
                <a:schemeClr val="dk1"/>
              </a:solidFill>
              <a:effectLst/>
              <a:latin typeface="Arial" pitchFamily="34" charset="0"/>
              <a:ea typeface="+mn-ea"/>
              <a:cs typeface="Arial" pitchFamily="34" charset="0"/>
            </a:rPr>
            <a:t>Presenteeism costs were calculated by extrapolating estimates of productivity loss in the past few weeks</a:t>
          </a:r>
          <a:r>
            <a:rPr lang="en-US" sz="1050" baseline="0">
              <a:solidFill>
                <a:schemeClr val="dk1"/>
              </a:solidFill>
              <a:effectLst/>
              <a:latin typeface="Arial" pitchFamily="34" charset="0"/>
              <a:ea typeface="+mn-ea"/>
              <a:cs typeface="Arial" pitchFamily="34" charset="0"/>
            </a:rPr>
            <a:t> using, for example </a:t>
          </a:r>
          <a:r>
            <a:rPr lang="en-US" sz="1050">
              <a:solidFill>
                <a:schemeClr val="dk1"/>
              </a:solidFill>
              <a:effectLst/>
              <a:latin typeface="Arial" pitchFamily="34" charset="0"/>
              <a:ea typeface="+mn-ea"/>
              <a:cs typeface="Arial" pitchFamily="34" charset="0"/>
            </a:rPr>
            <a:t>the Work Limitations</a:t>
          </a:r>
          <a:r>
            <a:rPr lang="en-US" sz="1050" baseline="0">
              <a:solidFill>
                <a:schemeClr val="dk1"/>
              </a:solidFill>
              <a:effectLst/>
              <a:latin typeface="Arial" pitchFamily="34" charset="0"/>
              <a:ea typeface="+mn-ea"/>
              <a:cs typeface="Arial" pitchFamily="34" charset="0"/>
            </a:rPr>
            <a:t> </a:t>
          </a:r>
          <a:r>
            <a:rPr lang="en-US" sz="1050">
              <a:solidFill>
                <a:schemeClr val="dk1"/>
              </a:solidFill>
              <a:effectLst/>
              <a:latin typeface="Arial" pitchFamily="34" charset="0"/>
              <a:ea typeface="+mn-ea"/>
              <a:cs typeface="Arial" pitchFamily="34" charset="0"/>
            </a:rPr>
            <a:t>Questionnaire Loss Score, to a 1-year time period in days (assuming 240 eligible work days/year), multiplied by total daily compensation. See </a:t>
          </a:r>
          <a:r>
            <a:rPr lang="en-US" sz="1050" b="1">
              <a:solidFill>
                <a:schemeClr val="dk1"/>
              </a:solidFill>
              <a:effectLst/>
              <a:latin typeface="Arial" pitchFamily="34" charset="0"/>
              <a:ea typeface="+mn-ea"/>
              <a:cs typeface="Arial" pitchFamily="34" charset="0"/>
            </a:rPr>
            <a:t>Resources</a:t>
          </a:r>
          <a:r>
            <a:rPr lang="en-US" sz="1050">
              <a:solidFill>
                <a:schemeClr val="dk1"/>
              </a:solidFill>
              <a:effectLst/>
              <a:latin typeface="Arial" pitchFamily="34" charset="0"/>
              <a:ea typeface="+mn-ea"/>
              <a:cs typeface="Arial" pitchFamily="34" charset="0"/>
            </a:rPr>
            <a:t> sheet </a:t>
          </a:r>
          <a:r>
            <a:rPr lang="en-US" sz="1050" baseline="0">
              <a:solidFill>
                <a:schemeClr val="dk1"/>
              </a:solidFill>
              <a:effectLst/>
              <a:latin typeface="Arial" pitchFamily="34" charset="0"/>
              <a:ea typeface="+mn-ea"/>
              <a:cs typeface="Arial" pitchFamily="34" charset="0"/>
            </a:rPr>
            <a:t>for details. </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a:solidFill>
                <a:schemeClr val="dk1"/>
              </a:solidFill>
              <a:effectLst/>
              <a:latin typeface="Arial" pitchFamily="34" charset="0"/>
              <a:ea typeface="+mn-ea"/>
              <a:cs typeface="Arial" pitchFamily="34" charset="0"/>
            </a:rPr>
            <a:t>Once</a:t>
          </a:r>
          <a:r>
            <a:rPr lang="en-US" sz="1050" baseline="0">
              <a:solidFill>
                <a:schemeClr val="dk1"/>
              </a:solidFill>
              <a:effectLst/>
              <a:latin typeface="Arial" pitchFamily="34" charset="0"/>
              <a:ea typeface="+mn-ea"/>
              <a:cs typeface="Arial" pitchFamily="34" charset="0"/>
            </a:rPr>
            <a:t> data is entered, the Financial Benefits chart at the bottom of this sheet will be populated automatically. </a:t>
          </a:r>
          <a:endParaRPr lang="en-US" sz="1050">
            <a:effectLst/>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485775</xdr:colOff>
      <xdr:row>25</xdr:row>
      <xdr:rowOff>1905</xdr:rowOff>
    </xdr:from>
    <xdr:to>
      <xdr:col>5</xdr:col>
      <xdr:colOff>1386840</xdr:colOff>
      <xdr:row>41</xdr:row>
      <xdr:rowOff>0</xdr:rowOff>
    </xdr:to>
    <xdr:graphicFrame macro="">
      <xdr:nvGraphicFramePr>
        <xdr:cNvPr id="6297" name="Chart 1">
          <a:extLst>
            <a:ext uri="{FF2B5EF4-FFF2-40B4-BE49-F238E27FC236}">
              <a16:creationId xmlns:a16="http://schemas.microsoft.com/office/drawing/2014/main" id="{00000000-0008-0000-0800-000099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1811655</xdr:colOff>
      <xdr:row>1</xdr:row>
      <xdr:rowOff>28575</xdr:rowOff>
    </xdr:from>
    <xdr:to>
      <xdr:col>4</xdr:col>
      <xdr:colOff>1027383</xdr:colOff>
      <xdr:row>1</xdr:row>
      <xdr:rowOff>302895</xdr:rowOff>
    </xdr:to>
    <xdr:grpSp>
      <xdr:nvGrpSpPr>
        <xdr:cNvPr id="28" name="Group 27">
          <a:extLst>
            <a:ext uri="{FF2B5EF4-FFF2-40B4-BE49-F238E27FC236}">
              <a16:creationId xmlns:a16="http://schemas.microsoft.com/office/drawing/2014/main" id="{00000000-0008-0000-0800-00001C000000}"/>
            </a:ext>
          </a:extLst>
        </xdr:cNvPr>
        <xdr:cNvGrpSpPr/>
      </xdr:nvGrpSpPr>
      <xdr:grpSpPr>
        <a:xfrm>
          <a:off x="1807845" y="140970"/>
          <a:ext cx="7372938" cy="276225"/>
          <a:chOff x="1524000" y="1000125"/>
          <a:chExt cx="7150053" cy="274320"/>
        </a:xfrm>
        <a:solidFill>
          <a:srgbClr val="C6E7FC"/>
        </a:solidFill>
      </xdr:grpSpPr>
      <xdr:sp macro="" textlink="">
        <xdr:nvSpPr>
          <xdr:cNvPr id="29" name="Text Box 3">
            <a:hlinkClick xmlns:r="http://schemas.openxmlformats.org/officeDocument/2006/relationships" r:id="rId2"/>
            <a:extLst>
              <a:ext uri="{FF2B5EF4-FFF2-40B4-BE49-F238E27FC236}">
                <a16:creationId xmlns:a16="http://schemas.microsoft.com/office/drawing/2014/main" id="{00000000-0008-0000-0800-00001D000000}"/>
              </a:ext>
            </a:extLst>
          </xdr:cNvPr>
          <xdr:cNvSpPr txBox="1">
            <a:spLocks noChangeArrowheads="1"/>
          </xdr:cNvSpPr>
        </xdr:nvSpPr>
        <xdr:spPr bwMode="auto">
          <a:xfrm>
            <a:off x="6343650" y="1000125"/>
            <a:ext cx="1120728"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Total Program </a:t>
            </a:r>
            <a:br>
              <a:rPr lang="en-US" sz="900" b="1" i="0" u="none" strike="noStrike" baseline="0">
                <a:solidFill>
                  <a:srgbClr val="002060"/>
                </a:solidFill>
                <a:effectLst/>
                <a:latin typeface="Arial"/>
                <a:cs typeface="Arial"/>
              </a:rPr>
            </a:br>
            <a:r>
              <a:rPr lang="en-US" sz="900" b="1" i="0" u="none" strike="noStrike" baseline="0">
                <a:solidFill>
                  <a:srgbClr val="002060"/>
                </a:solidFill>
                <a:effectLst/>
                <a:latin typeface="Arial"/>
                <a:cs typeface="Arial"/>
              </a:rPr>
              <a:t>Costs</a:t>
            </a:r>
            <a:endParaRPr lang="en-US" sz="900" b="1">
              <a:solidFill>
                <a:srgbClr val="002060"/>
              </a:solidFill>
              <a:effectLst/>
            </a:endParaRPr>
          </a:p>
        </xdr:txBody>
      </xdr:sp>
      <xdr:grpSp>
        <xdr:nvGrpSpPr>
          <xdr:cNvPr id="30" name="Group 35">
            <a:extLst>
              <a:ext uri="{FF2B5EF4-FFF2-40B4-BE49-F238E27FC236}">
                <a16:creationId xmlns:a16="http://schemas.microsoft.com/office/drawing/2014/main" id="{00000000-0008-0000-0800-00001E000000}"/>
              </a:ext>
            </a:extLst>
          </xdr:cNvPr>
          <xdr:cNvGrpSpPr/>
        </xdr:nvGrpSpPr>
        <xdr:grpSpPr>
          <a:xfrm>
            <a:off x="1524000" y="1000125"/>
            <a:ext cx="7150053" cy="274320"/>
            <a:chOff x="1524000" y="1000125"/>
            <a:chExt cx="7150053" cy="274320"/>
          </a:xfrm>
          <a:grpFill/>
        </xdr:grpSpPr>
        <xdr:sp macro="" textlink="">
          <xdr:nvSpPr>
            <xdr:cNvPr id="31" name="Text Box 3">
              <a:hlinkClick xmlns:r="http://schemas.openxmlformats.org/officeDocument/2006/relationships" r:id="rId3"/>
              <a:extLst>
                <a:ext uri="{FF2B5EF4-FFF2-40B4-BE49-F238E27FC236}">
                  <a16:creationId xmlns:a16="http://schemas.microsoft.com/office/drawing/2014/main" id="{00000000-0008-0000-0800-00001F000000}"/>
                </a:ext>
              </a:extLst>
            </xdr:cNvPr>
            <xdr:cNvSpPr txBox="1">
              <a:spLocks noChangeArrowheads="1"/>
            </xdr:cNvSpPr>
          </xdr:nvSpPr>
          <xdr:spPr bwMode="auto">
            <a:xfrm>
              <a:off x="1524000" y="1000125"/>
              <a:ext cx="1120728"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Operating Costs</a:t>
              </a:r>
              <a:endParaRPr lang="en-US" sz="900" b="1">
                <a:solidFill>
                  <a:srgbClr val="002060"/>
                </a:solidFill>
                <a:effectLst/>
              </a:endParaRPr>
            </a:p>
          </xdr:txBody>
        </xdr:sp>
        <xdr:sp macro="" textlink="">
          <xdr:nvSpPr>
            <xdr:cNvPr id="32" name="Text Box 3">
              <a:hlinkClick xmlns:r="http://schemas.openxmlformats.org/officeDocument/2006/relationships" r:id="rId4"/>
              <a:extLst>
                <a:ext uri="{FF2B5EF4-FFF2-40B4-BE49-F238E27FC236}">
                  <a16:creationId xmlns:a16="http://schemas.microsoft.com/office/drawing/2014/main" id="{00000000-0008-0000-0800-000020000000}"/>
                </a:ext>
              </a:extLst>
            </xdr:cNvPr>
            <xdr:cNvSpPr txBox="1">
              <a:spLocks noChangeArrowheads="1"/>
            </xdr:cNvSpPr>
          </xdr:nvSpPr>
          <xdr:spPr bwMode="auto">
            <a:xfrm>
              <a:off x="2724150" y="1000125"/>
              <a:ext cx="1120728"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Labor Costs</a:t>
              </a:r>
              <a:endParaRPr lang="en-US" sz="900" b="1">
                <a:solidFill>
                  <a:srgbClr val="002060"/>
                </a:solidFill>
                <a:effectLst/>
              </a:endParaRPr>
            </a:p>
          </xdr:txBody>
        </xdr:sp>
        <xdr:sp macro="" textlink="">
          <xdr:nvSpPr>
            <xdr:cNvPr id="33" name="Text Box 3">
              <a:hlinkClick xmlns:r="http://schemas.openxmlformats.org/officeDocument/2006/relationships" r:id="rId5"/>
              <a:extLst>
                <a:ext uri="{FF2B5EF4-FFF2-40B4-BE49-F238E27FC236}">
                  <a16:creationId xmlns:a16="http://schemas.microsoft.com/office/drawing/2014/main" id="{00000000-0008-0000-0800-000021000000}"/>
                </a:ext>
              </a:extLst>
            </xdr:cNvPr>
            <xdr:cNvSpPr txBox="1">
              <a:spLocks noChangeArrowheads="1"/>
            </xdr:cNvSpPr>
          </xdr:nvSpPr>
          <xdr:spPr bwMode="auto">
            <a:xfrm>
              <a:off x="3924300" y="1000125"/>
              <a:ext cx="1120728"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Payments to Vendors</a:t>
              </a:r>
              <a:endParaRPr lang="en-US" sz="900" b="1">
                <a:solidFill>
                  <a:srgbClr val="002060"/>
                </a:solidFill>
                <a:effectLst/>
              </a:endParaRPr>
            </a:p>
          </xdr:txBody>
        </xdr:sp>
        <xdr:sp macro="" textlink="">
          <xdr:nvSpPr>
            <xdr:cNvPr id="34" name="Text Box 3">
              <a:hlinkClick xmlns:r="http://schemas.openxmlformats.org/officeDocument/2006/relationships" r:id="rId6"/>
              <a:extLst>
                <a:ext uri="{FF2B5EF4-FFF2-40B4-BE49-F238E27FC236}">
                  <a16:creationId xmlns:a16="http://schemas.microsoft.com/office/drawing/2014/main" id="{00000000-0008-0000-0800-000022000000}"/>
                </a:ext>
              </a:extLst>
            </xdr:cNvPr>
            <xdr:cNvSpPr txBox="1">
              <a:spLocks noChangeArrowheads="1"/>
            </xdr:cNvSpPr>
          </xdr:nvSpPr>
          <xdr:spPr bwMode="auto">
            <a:xfrm>
              <a:off x="5124450" y="1000125"/>
              <a:ext cx="1120728"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Program Incentives</a:t>
              </a:r>
              <a:endParaRPr lang="en-US" sz="900" b="1">
                <a:solidFill>
                  <a:srgbClr val="002060"/>
                </a:solidFill>
                <a:effectLst/>
              </a:endParaRPr>
            </a:p>
          </xdr:txBody>
        </xdr:sp>
        <xdr:sp macro="" textlink="">
          <xdr:nvSpPr>
            <xdr:cNvPr id="35" name="Text Box 3">
              <a:hlinkClick xmlns:r="http://schemas.openxmlformats.org/officeDocument/2006/relationships" r:id="rId2"/>
              <a:extLst>
                <a:ext uri="{FF2B5EF4-FFF2-40B4-BE49-F238E27FC236}">
                  <a16:creationId xmlns:a16="http://schemas.microsoft.com/office/drawing/2014/main" id="{00000000-0008-0000-0800-000023000000}"/>
                </a:ext>
              </a:extLst>
            </xdr:cNvPr>
            <xdr:cNvSpPr txBox="1">
              <a:spLocks noChangeArrowheads="1"/>
            </xdr:cNvSpPr>
          </xdr:nvSpPr>
          <xdr:spPr bwMode="auto">
            <a:xfrm>
              <a:off x="7553325" y="1000125"/>
              <a:ext cx="1120728"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Program Costs </a:t>
              </a:r>
              <a:br>
                <a:rPr lang="en-US" sz="900" b="1" i="0" u="none" strike="noStrike" baseline="0">
                  <a:solidFill>
                    <a:srgbClr val="002060"/>
                  </a:solidFill>
                  <a:effectLst/>
                  <a:latin typeface="Arial"/>
                  <a:cs typeface="Arial"/>
                </a:rPr>
              </a:br>
              <a:r>
                <a:rPr lang="en-US" sz="900" b="1" i="0" u="none" strike="noStrike" baseline="0">
                  <a:solidFill>
                    <a:srgbClr val="002060"/>
                  </a:solidFill>
                  <a:effectLst/>
                  <a:latin typeface="Arial"/>
                  <a:cs typeface="Arial"/>
                </a:rPr>
                <a:t>Chart</a:t>
              </a:r>
              <a:endParaRPr lang="en-US" sz="900" b="1">
                <a:solidFill>
                  <a:srgbClr val="002060"/>
                </a:solidFill>
                <a:effectLst/>
              </a:endParaRPr>
            </a:p>
          </xdr:txBody>
        </xdr:sp>
      </xdr:grpSp>
    </xdr:grpSp>
    <xdr:clientData/>
  </xdr:twoCellAnchor>
  <xdr:twoCellAnchor editAs="oneCell">
    <xdr:from>
      <xdr:col>9</xdr:col>
      <xdr:colOff>0</xdr:colOff>
      <xdr:row>7</xdr:row>
      <xdr:rowOff>0</xdr:rowOff>
    </xdr:from>
    <xdr:to>
      <xdr:col>10</xdr:col>
      <xdr:colOff>571500</xdr:colOff>
      <xdr:row>8</xdr:row>
      <xdr:rowOff>58420</xdr:rowOff>
    </xdr:to>
    <xdr:pic>
      <xdr:nvPicPr>
        <xdr:cNvPr id="6145" name="Control 1">
          <a:extLst>
            <a:ext uri="{FF2B5EF4-FFF2-40B4-BE49-F238E27FC236}">
              <a16:creationId xmlns:a16="http://schemas.microsoft.com/office/drawing/2014/main" id="{00000000-0008-0000-0800-000001180000}"/>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583900" y="2197100"/>
          <a:ext cx="1231900" cy="241300"/>
        </a:xfrm>
        <a:prstGeom prst="rect">
          <a:avLst/>
        </a:prstGeom>
        <a:noFill/>
        <a:ln w="9525">
          <a:miter lim="800000"/>
          <a:headEnd/>
          <a:tailEnd/>
        </a:ln>
      </xdr:spPr>
    </xdr:pic>
    <xdr:clientData/>
  </xdr:twoCellAnchor>
  <xdr:twoCellAnchor editAs="oneCell">
    <xdr:from>
      <xdr:col>9</xdr:col>
      <xdr:colOff>0</xdr:colOff>
      <xdr:row>8</xdr:row>
      <xdr:rowOff>0</xdr:rowOff>
    </xdr:from>
    <xdr:to>
      <xdr:col>10</xdr:col>
      <xdr:colOff>571500</xdr:colOff>
      <xdr:row>9</xdr:row>
      <xdr:rowOff>58420</xdr:rowOff>
    </xdr:to>
    <xdr:pic>
      <xdr:nvPicPr>
        <xdr:cNvPr id="6146" name="Control 2">
          <a:extLst>
            <a:ext uri="{FF2B5EF4-FFF2-40B4-BE49-F238E27FC236}">
              <a16:creationId xmlns:a16="http://schemas.microsoft.com/office/drawing/2014/main" id="{00000000-0008-0000-0800-000002180000}"/>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583900" y="2349500"/>
          <a:ext cx="1231900" cy="241300"/>
        </a:xfrm>
        <a:prstGeom prst="rect">
          <a:avLst/>
        </a:prstGeom>
        <a:noFill/>
        <a:ln w="9525">
          <a:miter lim="800000"/>
          <a:headEnd/>
          <a:tailEnd/>
        </a:ln>
      </xdr:spPr>
    </xdr:pic>
    <xdr:clientData/>
  </xdr:twoCellAnchor>
  <xdr:twoCellAnchor editAs="oneCell">
    <xdr:from>
      <xdr:col>9</xdr:col>
      <xdr:colOff>0</xdr:colOff>
      <xdr:row>9</xdr:row>
      <xdr:rowOff>0</xdr:rowOff>
    </xdr:from>
    <xdr:to>
      <xdr:col>10</xdr:col>
      <xdr:colOff>571500</xdr:colOff>
      <xdr:row>10</xdr:row>
      <xdr:rowOff>58420</xdr:rowOff>
    </xdr:to>
    <xdr:pic>
      <xdr:nvPicPr>
        <xdr:cNvPr id="6147" name="Control 3">
          <a:extLst>
            <a:ext uri="{FF2B5EF4-FFF2-40B4-BE49-F238E27FC236}">
              <a16:creationId xmlns:a16="http://schemas.microsoft.com/office/drawing/2014/main" id="{00000000-0008-0000-0800-000003180000}"/>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583900" y="2501900"/>
          <a:ext cx="1231900" cy="241300"/>
        </a:xfrm>
        <a:prstGeom prst="rect">
          <a:avLst/>
        </a:prstGeom>
        <a:noFill/>
        <a:ln w="9525">
          <a:miter lim="800000"/>
          <a:headEnd/>
          <a:tailEnd/>
        </a:ln>
      </xdr:spPr>
    </xdr:pic>
    <xdr:clientData/>
  </xdr:twoCellAnchor>
  <xdr:twoCellAnchor editAs="oneCell">
    <xdr:from>
      <xdr:col>9</xdr:col>
      <xdr:colOff>0</xdr:colOff>
      <xdr:row>14</xdr:row>
      <xdr:rowOff>0</xdr:rowOff>
    </xdr:from>
    <xdr:to>
      <xdr:col>10</xdr:col>
      <xdr:colOff>571500</xdr:colOff>
      <xdr:row>15</xdr:row>
      <xdr:rowOff>58420</xdr:rowOff>
    </xdr:to>
    <xdr:pic>
      <xdr:nvPicPr>
        <xdr:cNvPr id="6148" name="Control 4">
          <a:extLst>
            <a:ext uri="{FF2B5EF4-FFF2-40B4-BE49-F238E27FC236}">
              <a16:creationId xmlns:a16="http://schemas.microsoft.com/office/drawing/2014/main" id="{00000000-0008-0000-0800-000004180000}"/>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583900" y="3263900"/>
          <a:ext cx="1231900" cy="241300"/>
        </a:xfrm>
        <a:prstGeom prst="rect">
          <a:avLst/>
        </a:prstGeom>
        <a:noFill/>
        <a:ln w="9525">
          <a:miter lim="800000"/>
          <a:headEnd/>
          <a:tailEnd/>
        </a:ln>
      </xdr:spPr>
    </xdr:pic>
    <xdr:clientData/>
  </xdr:twoCellAnchor>
  <xdr:twoCellAnchor editAs="oneCell">
    <xdr:from>
      <xdr:col>9</xdr:col>
      <xdr:colOff>0</xdr:colOff>
      <xdr:row>15</xdr:row>
      <xdr:rowOff>0</xdr:rowOff>
    </xdr:from>
    <xdr:to>
      <xdr:col>10</xdr:col>
      <xdr:colOff>571500</xdr:colOff>
      <xdr:row>16</xdr:row>
      <xdr:rowOff>58420</xdr:rowOff>
    </xdr:to>
    <xdr:pic>
      <xdr:nvPicPr>
        <xdr:cNvPr id="6149" name="Control 5">
          <a:extLst>
            <a:ext uri="{FF2B5EF4-FFF2-40B4-BE49-F238E27FC236}">
              <a16:creationId xmlns:a16="http://schemas.microsoft.com/office/drawing/2014/main" id="{00000000-0008-0000-0800-000005180000}"/>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583900" y="3416300"/>
          <a:ext cx="1231900" cy="241300"/>
        </a:xfrm>
        <a:prstGeom prst="rect">
          <a:avLst/>
        </a:prstGeom>
        <a:noFill/>
        <a:ln w="9525">
          <a:miter lim="800000"/>
          <a:headEnd/>
          <a:tailEnd/>
        </a:ln>
      </xdr:spPr>
    </xdr:pic>
    <xdr:clientData/>
  </xdr:twoCellAnchor>
  <xdr:twoCellAnchor editAs="oneCell">
    <xdr:from>
      <xdr:col>9</xdr:col>
      <xdr:colOff>0</xdr:colOff>
      <xdr:row>16</xdr:row>
      <xdr:rowOff>0</xdr:rowOff>
    </xdr:from>
    <xdr:to>
      <xdr:col>10</xdr:col>
      <xdr:colOff>571500</xdr:colOff>
      <xdr:row>17</xdr:row>
      <xdr:rowOff>33020</xdr:rowOff>
    </xdr:to>
    <xdr:pic>
      <xdr:nvPicPr>
        <xdr:cNvPr id="6150" name="Control 6">
          <a:extLst>
            <a:ext uri="{FF2B5EF4-FFF2-40B4-BE49-F238E27FC236}">
              <a16:creationId xmlns:a16="http://schemas.microsoft.com/office/drawing/2014/main" id="{00000000-0008-0000-0800-000006180000}"/>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583900" y="3568700"/>
          <a:ext cx="1231900" cy="241300"/>
        </a:xfrm>
        <a:prstGeom prst="rect">
          <a:avLst/>
        </a:prstGeom>
        <a:noFill/>
        <a:ln w="9525">
          <a:miter lim="800000"/>
          <a:headEnd/>
          <a:tailEnd/>
        </a:ln>
      </xdr:spPr>
    </xdr:pic>
    <xdr:clientData/>
  </xdr:twoCellAnchor>
  <xdr:twoCellAnchor editAs="oneCell">
    <xdr:from>
      <xdr:col>9</xdr:col>
      <xdr:colOff>0</xdr:colOff>
      <xdr:row>17</xdr:row>
      <xdr:rowOff>0</xdr:rowOff>
    </xdr:from>
    <xdr:to>
      <xdr:col>10</xdr:col>
      <xdr:colOff>571500</xdr:colOff>
      <xdr:row>18</xdr:row>
      <xdr:rowOff>58420</xdr:rowOff>
    </xdr:to>
    <xdr:pic>
      <xdr:nvPicPr>
        <xdr:cNvPr id="6151" name="Control 7">
          <a:extLst>
            <a:ext uri="{FF2B5EF4-FFF2-40B4-BE49-F238E27FC236}">
              <a16:creationId xmlns:a16="http://schemas.microsoft.com/office/drawing/2014/main" id="{00000000-0008-0000-0800-000007180000}"/>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583900" y="3746500"/>
          <a:ext cx="1231900" cy="241300"/>
        </a:xfrm>
        <a:prstGeom prst="rect">
          <a:avLst/>
        </a:prstGeom>
        <a:noFill/>
        <a:ln w="9525">
          <a:miter lim="800000"/>
          <a:headEnd/>
          <a:tailEnd/>
        </a:ln>
      </xdr:spPr>
    </xdr:pic>
    <xdr:clientData/>
  </xdr:twoCellAnchor>
  <xdr:twoCellAnchor>
    <xdr:from>
      <xdr:col>2</xdr:col>
      <xdr:colOff>518160</xdr:colOff>
      <xdr:row>4</xdr:row>
      <xdr:rowOff>30480</xdr:rowOff>
    </xdr:from>
    <xdr:to>
      <xdr:col>5</xdr:col>
      <xdr:colOff>373380</xdr:colOff>
      <xdr:row>24</xdr:row>
      <xdr:rowOff>45720</xdr:rowOff>
    </xdr:to>
    <xdr:sp macro="" textlink="">
      <xdr:nvSpPr>
        <xdr:cNvPr id="27" name="TextBox 26">
          <a:extLst>
            <a:ext uri="{FF2B5EF4-FFF2-40B4-BE49-F238E27FC236}">
              <a16:creationId xmlns:a16="http://schemas.microsoft.com/office/drawing/2014/main" id="{00000000-0008-0000-0800-00001B000000}"/>
            </a:ext>
          </a:extLst>
        </xdr:cNvPr>
        <xdr:cNvSpPr txBox="1"/>
      </xdr:nvSpPr>
      <xdr:spPr>
        <a:xfrm>
          <a:off x="5890260" y="762000"/>
          <a:ext cx="4038600" cy="4130040"/>
        </a:xfrm>
        <a:prstGeom prst="rect">
          <a:avLst/>
        </a:prstGeom>
        <a:solidFill>
          <a:srgbClr val="C6E7F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274320" tIns="228600" rIns="274320" bIns="228600" rtlCol="0" anchor="t"/>
        <a:lstStyle/>
        <a:p>
          <a:r>
            <a:rPr lang="en-US" sz="1200" b="1">
              <a:solidFill>
                <a:schemeClr val="tx1"/>
              </a:solidFill>
              <a:latin typeface="Arial" pitchFamily="34" charset="0"/>
              <a:cs typeface="Arial" pitchFamily="34" charset="0"/>
            </a:rPr>
            <a:t>Instructions</a:t>
          </a:r>
          <a:endParaRPr lang="en-US" sz="1200" b="1">
            <a:ln>
              <a:solidFill>
                <a:schemeClr val="tx1"/>
              </a:solidFill>
            </a:ln>
            <a:solidFill>
              <a:schemeClr val="tx1"/>
            </a:solidFill>
            <a:latin typeface="Arial" pitchFamily="34" charset="0"/>
            <a:cs typeface="Arial" pitchFamily="34" charset="0"/>
          </a:endParaRPr>
        </a:p>
        <a:p>
          <a:pPr marL="228600" indent="-228600">
            <a:lnSpc>
              <a:spcPct val="100000"/>
            </a:lnSpc>
            <a:buSzPct val="110000"/>
            <a:buFont typeface="+mj-ea"/>
            <a:buAutoNum type="circleNumDbPlain"/>
          </a:pPr>
          <a:endParaRPr lang="en-US" sz="1050" baseline="0">
            <a:solidFill>
              <a:schemeClr val="tx1"/>
            </a:solidFill>
            <a:latin typeface="Arial" pitchFamily="34" charset="0"/>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Record your program costs in each of the four cost categories. You can add additional subcategories in the blank rows. To add more rows select the row above the total row, right click and select "Insert." Each dark blue total box will update to cover all the values above it in the section.</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The Total Program Costs is automatically copied into Year 1 of the </a:t>
          </a:r>
          <a:r>
            <a:rPr lang="en-US" sz="1050" b="1" i="0" baseline="0">
              <a:solidFill>
                <a:schemeClr val="dk1"/>
              </a:solidFill>
              <a:effectLst/>
              <a:latin typeface="Arial" pitchFamily="34" charset="0"/>
              <a:ea typeface="+mn-ea"/>
              <a:cs typeface="Arial" pitchFamily="34" charset="0"/>
            </a:rPr>
            <a:t>ROI</a:t>
          </a:r>
          <a:r>
            <a:rPr lang="en-US" sz="1050" b="0" i="0" baseline="0">
              <a:solidFill>
                <a:schemeClr val="dk1"/>
              </a:solidFill>
              <a:effectLst/>
              <a:latin typeface="Arial" pitchFamily="34" charset="0"/>
              <a:ea typeface="+mn-ea"/>
              <a:cs typeface="Arial" pitchFamily="34" charset="0"/>
            </a:rPr>
            <a:t> sheet. </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baseline="0">
              <a:solidFill>
                <a:schemeClr val="dk1"/>
              </a:solidFill>
              <a:effectLst/>
              <a:latin typeface="Arial" pitchFamily="34" charset="0"/>
              <a:ea typeface="+mn-ea"/>
              <a:cs typeface="Arial" pitchFamily="34" charset="0"/>
            </a:rPr>
            <a:t>You can copy the </a:t>
          </a:r>
          <a:r>
            <a:rPr lang="en-US" sz="1050" b="1" i="0" baseline="0">
              <a:solidFill>
                <a:schemeClr val="dk1"/>
              </a:solidFill>
              <a:effectLst/>
              <a:latin typeface="Arial" pitchFamily="34" charset="0"/>
              <a:ea typeface="+mn-ea"/>
              <a:cs typeface="Arial" pitchFamily="34" charset="0"/>
            </a:rPr>
            <a:t>Cost </a:t>
          </a:r>
          <a:r>
            <a:rPr lang="en-US" sz="1050" b="0" i="0" baseline="0">
              <a:solidFill>
                <a:schemeClr val="dk1"/>
              </a:solidFill>
              <a:effectLst/>
              <a:latin typeface="Arial" pitchFamily="34" charset="0"/>
              <a:ea typeface="+mn-ea"/>
              <a:cs typeface="Arial" pitchFamily="34" charset="0"/>
            </a:rPr>
            <a:t>sheet for tracking after Year 1.</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0" i="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a:solidFill>
                <a:schemeClr val="dk1"/>
              </a:solidFill>
              <a:effectLst/>
              <a:latin typeface="Arial" pitchFamily="34" charset="0"/>
              <a:ea typeface="+mn-ea"/>
              <a:cs typeface="Arial" pitchFamily="34" charset="0"/>
            </a:rPr>
            <a:t>Once</a:t>
          </a:r>
          <a:r>
            <a:rPr lang="en-US" sz="1050" baseline="0">
              <a:solidFill>
                <a:schemeClr val="dk1"/>
              </a:solidFill>
              <a:effectLst/>
              <a:latin typeface="Arial" pitchFamily="34" charset="0"/>
              <a:ea typeface="+mn-ea"/>
              <a:cs typeface="Arial" pitchFamily="34" charset="0"/>
            </a:rPr>
            <a:t> data is entered, the Program Costs chart below will be populated automatically. </a:t>
          </a: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baseline="0">
            <a:solidFill>
              <a:schemeClr val="dk1"/>
            </a:solidFill>
            <a:effectLst/>
            <a:latin typeface="Arial" pitchFamily="34" charset="0"/>
            <a:ea typeface="+mn-ea"/>
            <a:cs typeface="Arial"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r>
            <a:rPr lang="en-US" sz="1050" b="0" i="0">
              <a:solidFill>
                <a:schemeClr val="dk1"/>
              </a:solidFill>
              <a:effectLst/>
              <a:latin typeface="Arial" panose="020B0604020202020204" pitchFamily="34" charset="0"/>
              <a:ea typeface="+mn-ea"/>
              <a:cs typeface="Arial" panose="020B0604020202020204" pitchFamily="34" charset="0"/>
            </a:rPr>
            <a:t>B45 "Costs of Operational and Other Changes"</a:t>
          </a:r>
          <a:r>
            <a:rPr lang="en-US" sz="1050" b="0" i="0" baseline="0">
              <a:solidFill>
                <a:schemeClr val="dk1"/>
              </a:solidFill>
              <a:effectLst/>
              <a:latin typeface="Arial" panose="020B0604020202020204" pitchFamily="34" charset="0"/>
              <a:ea typeface="+mn-ea"/>
              <a:cs typeface="Arial" panose="020B0604020202020204" pitchFamily="34" charset="0"/>
            </a:rPr>
            <a:t> </a:t>
          </a:r>
          <a:r>
            <a:rPr lang="en-US" sz="1050" b="0" i="0">
              <a:solidFill>
                <a:schemeClr val="dk1"/>
              </a:solidFill>
              <a:effectLst/>
              <a:latin typeface="Arial" panose="020B0604020202020204" pitchFamily="34" charset="0"/>
              <a:ea typeface="+mn-ea"/>
              <a:cs typeface="Arial" panose="020B0604020202020204" pitchFamily="34" charset="0"/>
            </a:rPr>
            <a:t>allows you to input a range of operational or other costs that may not be directly billable to the WHPP program, for example, costs</a:t>
          </a:r>
          <a:r>
            <a:rPr lang="en-US" sz="1050" b="0" i="0" baseline="0">
              <a:solidFill>
                <a:schemeClr val="dk1"/>
              </a:solidFill>
              <a:effectLst/>
              <a:latin typeface="Arial" panose="020B0604020202020204" pitchFamily="34" charset="0"/>
              <a:ea typeface="+mn-ea"/>
              <a:cs typeface="Arial" panose="020B0604020202020204" pitchFamily="34" charset="0"/>
            </a:rPr>
            <a:t> associated with </a:t>
          </a:r>
          <a:r>
            <a:rPr lang="en-US" sz="1050" b="0" i="0">
              <a:solidFill>
                <a:schemeClr val="dk1"/>
              </a:solidFill>
              <a:effectLst/>
              <a:latin typeface="Arial" panose="020B0604020202020204" pitchFamily="34" charset="0"/>
              <a:ea typeface="+mn-ea"/>
              <a:cs typeface="Arial" panose="020B0604020202020204" pitchFamily="34" charset="0"/>
            </a:rPr>
            <a:t>scheduling changes to reduce stress or new restroom policies to accommodate operator</a:t>
          </a:r>
          <a:r>
            <a:rPr lang="en-US" sz="1050" b="0" i="0" baseline="0">
              <a:solidFill>
                <a:schemeClr val="dk1"/>
              </a:solidFill>
              <a:effectLst/>
              <a:latin typeface="Arial" panose="020B0604020202020204" pitchFamily="34" charset="0"/>
              <a:ea typeface="+mn-ea"/>
              <a:cs typeface="Arial" panose="020B0604020202020204" pitchFamily="34" charset="0"/>
            </a:rPr>
            <a:t> needs</a:t>
          </a:r>
          <a:r>
            <a:rPr lang="en-US" sz="1050" b="0" i="0">
              <a:solidFill>
                <a:schemeClr val="dk1"/>
              </a:solidFill>
              <a:effectLst/>
              <a:latin typeface="Arial" panose="020B0604020202020204" pitchFamily="34" charset="0"/>
              <a:ea typeface="+mn-ea"/>
              <a:cs typeface="Arial" panose="020B0604020202020204" pitchFamily="34" charset="0"/>
            </a:rPr>
            <a:t>. </a:t>
          </a:r>
          <a:endParaRPr lang="en-US" sz="1050">
            <a:effectLst/>
            <a:latin typeface="Arial" panose="020B0604020202020204" pitchFamily="34" charset="0"/>
            <a:cs typeface="Arial" panose="020B0604020202020204" pitchFamily="34" charset="0"/>
          </a:endParaRPr>
        </a:p>
        <a:p>
          <a:pPr marL="228600" marR="0" indent="-228600" defTabSz="914400" rtl="0" eaLnBrk="1" fontAlgn="auto" latinLnBrk="0" hangingPunct="1">
            <a:lnSpc>
              <a:spcPct val="100000"/>
            </a:lnSpc>
            <a:spcBef>
              <a:spcPts val="0"/>
            </a:spcBef>
            <a:spcAft>
              <a:spcPts val="0"/>
            </a:spcAft>
            <a:buClrTx/>
            <a:buSzPct val="110000"/>
            <a:buFont typeface="+mj-ea"/>
            <a:buAutoNum type="circleNumDbPlain"/>
            <a:tabLst/>
            <a:defRPr/>
          </a:pPr>
          <a:endParaRPr lang="en-US" sz="1050">
            <a:effectLst/>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182880</xdr:colOff>
      <xdr:row>31</xdr:row>
      <xdr:rowOff>83820</xdr:rowOff>
    </xdr:from>
    <xdr:to>
      <xdr:col>2</xdr:col>
      <xdr:colOff>236220</xdr:colOff>
      <xdr:row>52</xdr:row>
      <xdr:rowOff>99059</xdr:rowOff>
    </xdr:to>
    <xdr:graphicFrame macro="">
      <xdr:nvGraphicFramePr>
        <xdr:cNvPr id="17565" name="Chart 1">
          <a:extLst>
            <a:ext uri="{FF2B5EF4-FFF2-40B4-BE49-F238E27FC236}">
              <a16:creationId xmlns:a16="http://schemas.microsoft.com/office/drawing/2014/main" id="{00000000-0008-0000-0900-00009D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377190</xdr:colOff>
      <xdr:row>1</xdr:row>
      <xdr:rowOff>17145</xdr:rowOff>
    </xdr:from>
    <xdr:to>
      <xdr:col>5</xdr:col>
      <xdr:colOff>183468</xdr:colOff>
      <xdr:row>2</xdr:row>
      <xdr:rowOff>24765</xdr:rowOff>
    </xdr:to>
    <xdr:grpSp>
      <xdr:nvGrpSpPr>
        <xdr:cNvPr id="32" name="Group 35">
          <a:extLst>
            <a:ext uri="{FF2B5EF4-FFF2-40B4-BE49-F238E27FC236}">
              <a16:creationId xmlns:a16="http://schemas.microsoft.com/office/drawing/2014/main" id="{00000000-0008-0000-0900-000020000000}"/>
            </a:ext>
          </a:extLst>
        </xdr:cNvPr>
        <xdr:cNvGrpSpPr/>
      </xdr:nvGrpSpPr>
      <xdr:grpSpPr>
        <a:xfrm>
          <a:off x="3472815" y="116205"/>
          <a:ext cx="3271473" cy="266700"/>
          <a:chOff x="1524000" y="1000125"/>
          <a:chExt cx="3521028" cy="274320"/>
        </a:xfrm>
      </xdr:grpSpPr>
      <xdr:sp macro="" textlink="">
        <xdr:nvSpPr>
          <xdr:cNvPr id="33" name="Text Box 3">
            <a:hlinkClick xmlns:r="http://schemas.openxmlformats.org/officeDocument/2006/relationships" r:id="rId2"/>
            <a:extLst>
              <a:ext uri="{FF2B5EF4-FFF2-40B4-BE49-F238E27FC236}">
                <a16:creationId xmlns:a16="http://schemas.microsoft.com/office/drawing/2014/main" id="{00000000-0008-0000-0900-000021000000}"/>
              </a:ext>
            </a:extLst>
          </xdr:cNvPr>
          <xdr:cNvSpPr txBox="1">
            <a:spLocks noChangeArrowheads="1"/>
          </xdr:cNvSpPr>
        </xdr:nvSpPr>
        <xdr:spPr bwMode="auto">
          <a:xfrm>
            <a:off x="1524000" y="1000125"/>
            <a:ext cx="1120728" cy="274320"/>
          </a:xfrm>
          <a:prstGeom prst="rect">
            <a:avLst/>
          </a:prstGeom>
          <a:solidFill>
            <a:srgbClr val="C6E7FC"/>
          </a:solid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Costs &amp; Benefits Summary</a:t>
            </a:r>
            <a:endParaRPr lang="en-US" sz="900" b="1">
              <a:solidFill>
                <a:srgbClr val="002060"/>
              </a:solidFill>
              <a:effectLst/>
            </a:endParaRPr>
          </a:p>
        </xdr:txBody>
      </xdr:sp>
      <xdr:sp macro="" textlink="">
        <xdr:nvSpPr>
          <xdr:cNvPr id="34" name="Text Box 3">
            <a:hlinkClick xmlns:r="http://schemas.openxmlformats.org/officeDocument/2006/relationships" r:id="rId3"/>
            <a:extLst>
              <a:ext uri="{FF2B5EF4-FFF2-40B4-BE49-F238E27FC236}">
                <a16:creationId xmlns:a16="http://schemas.microsoft.com/office/drawing/2014/main" id="{00000000-0008-0000-0900-000022000000}"/>
              </a:ext>
            </a:extLst>
          </xdr:cNvPr>
          <xdr:cNvSpPr txBox="1">
            <a:spLocks noChangeArrowheads="1"/>
          </xdr:cNvSpPr>
        </xdr:nvSpPr>
        <xdr:spPr bwMode="auto">
          <a:xfrm>
            <a:off x="2724150" y="1000125"/>
            <a:ext cx="1120728" cy="274320"/>
          </a:xfrm>
          <a:prstGeom prst="rect">
            <a:avLst/>
          </a:prstGeom>
          <a:solidFill>
            <a:srgbClr val="C6E7FC"/>
          </a:solid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ROI</a:t>
            </a:r>
            <a:endParaRPr lang="en-US" sz="900" b="1">
              <a:solidFill>
                <a:srgbClr val="002060"/>
              </a:solidFill>
              <a:effectLst/>
            </a:endParaRPr>
          </a:p>
        </xdr:txBody>
      </xdr:sp>
      <xdr:sp macro="" textlink="">
        <xdr:nvSpPr>
          <xdr:cNvPr id="35" name="Text Box 3">
            <a:hlinkClick xmlns:r="http://schemas.openxmlformats.org/officeDocument/2006/relationships" r:id="rId4"/>
            <a:extLst>
              <a:ext uri="{FF2B5EF4-FFF2-40B4-BE49-F238E27FC236}">
                <a16:creationId xmlns:a16="http://schemas.microsoft.com/office/drawing/2014/main" id="{00000000-0008-0000-0900-000023000000}"/>
              </a:ext>
            </a:extLst>
          </xdr:cNvPr>
          <xdr:cNvSpPr txBox="1">
            <a:spLocks noChangeArrowheads="1"/>
          </xdr:cNvSpPr>
        </xdr:nvSpPr>
        <xdr:spPr bwMode="auto">
          <a:xfrm>
            <a:off x="3924300" y="1000125"/>
            <a:ext cx="1120728" cy="274320"/>
          </a:xfrm>
          <a:prstGeom prst="rect">
            <a:avLst/>
          </a:prstGeom>
          <a:solidFill>
            <a:srgbClr val="C6E7FC"/>
          </a:solid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Costs vs. Benefits Chart</a:t>
            </a:r>
            <a:endParaRPr lang="en-US" sz="900" b="1">
              <a:solidFill>
                <a:srgbClr val="002060"/>
              </a:solidFill>
              <a:effectLst/>
            </a:endParaRPr>
          </a:p>
        </xdr:txBody>
      </xdr:sp>
    </xdr:grpSp>
    <xdr:clientData/>
  </xdr:twoCellAnchor>
  <xdr:twoCellAnchor>
    <xdr:from>
      <xdr:col>5</xdr:col>
      <xdr:colOff>262890</xdr:colOff>
      <xdr:row>1</xdr:row>
      <xdr:rowOff>17145</xdr:rowOff>
    </xdr:from>
    <xdr:to>
      <xdr:col>6</xdr:col>
      <xdr:colOff>535893</xdr:colOff>
      <xdr:row>2</xdr:row>
      <xdr:rowOff>24765</xdr:rowOff>
    </xdr:to>
    <xdr:sp macro="" textlink="">
      <xdr:nvSpPr>
        <xdr:cNvPr id="38" name="Text Box 3">
          <a:hlinkClick xmlns:r="http://schemas.openxmlformats.org/officeDocument/2006/relationships" r:id="rId4"/>
          <a:extLst>
            <a:ext uri="{FF2B5EF4-FFF2-40B4-BE49-F238E27FC236}">
              <a16:creationId xmlns:a16="http://schemas.microsoft.com/office/drawing/2014/main" id="{00000000-0008-0000-0900-000026000000}"/>
            </a:ext>
          </a:extLst>
        </xdr:cNvPr>
        <xdr:cNvSpPr txBox="1">
          <a:spLocks noChangeArrowheads="1"/>
        </xdr:cNvSpPr>
      </xdr:nvSpPr>
      <xdr:spPr bwMode="auto">
        <a:xfrm>
          <a:off x="7067550" y="116205"/>
          <a:ext cx="1141683" cy="274320"/>
        </a:xfrm>
        <a:prstGeom prst="rect">
          <a:avLst/>
        </a:prstGeom>
        <a:solidFill>
          <a:srgbClr val="C6E7FC"/>
        </a:solid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ROI Chart</a:t>
          </a:r>
          <a:endParaRPr lang="en-US" sz="900" b="1">
            <a:solidFill>
              <a:srgbClr val="002060"/>
            </a:solidFill>
            <a:effectLst/>
          </a:endParaRPr>
        </a:p>
      </xdr:txBody>
    </xdr:sp>
    <xdr:clientData/>
  </xdr:twoCellAnchor>
  <xdr:twoCellAnchor>
    <xdr:from>
      <xdr:col>2</xdr:col>
      <xdr:colOff>472439</xdr:colOff>
      <xdr:row>31</xdr:row>
      <xdr:rowOff>81914</xdr:rowOff>
    </xdr:from>
    <xdr:to>
      <xdr:col>7</xdr:col>
      <xdr:colOff>289560</xdr:colOff>
      <xdr:row>52</xdr:row>
      <xdr:rowOff>83820</xdr:rowOff>
    </xdr:to>
    <xdr:graphicFrame macro="">
      <xdr:nvGraphicFramePr>
        <xdr:cNvPr id="10" name="Chart 9">
          <a:extLst>
            <a:ext uri="{FF2B5EF4-FFF2-40B4-BE49-F238E27FC236}">
              <a16:creationId xmlns:a16="http://schemas.microsoft.com/office/drawing/2014/main" id="{00000000-0008-0000-09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426720</xdr:colOff>
      <xdr:row>5</xdr:row>
      <xdr:rowOff>1</xdr:rowOff>
    </xdr:from>
    <xdr:to>
      <xdr:col>13</xdr:col>
      <xdr:colOff>533400</xdr:colOff>
      <xdr:row>29</xdr:row>
      <xdr:rowOff>144780</xdr:rowOff>
    </xdr:to>
    <xdr:sp macro="" textlink="">
      <xdr:nvSpPr>
        <xdr:cNvPr id="16" name="TextBox 15">
          <a:extLst>
            <a:ext uri="{FF2B5EF4-FFF2-40B4-BE49-F238E27FC236}">
              <a16:creationId xmlns:a16="http://schemas.microsoft.com/office/drawing/2014/main" id="{00000000-0008-0000-0900-000010000000}"/>
            </a:ext>
          </a:extLst>
        </xdr:cNvPr>
        <xdr:cNvSpPr txBox="1"/>
      </xdr:nvSpPr>
      <xdr:spPr>
        <a:xfrm>
          <a:off x="8732520" y="944881"/>
          <a:ext cx="3718560" cy="5509259"/>
        </a:xfrm>
        <a:prstGeom prst="rect">
          <a:avLst/>
        </a:prstGeom>
        <a:solidFill>
          <a:srgbClr val="C6E7F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274320" tIns="228600" rIns="274320" bIns="228600" rtlCol="0" anchor="t"/>
        <a:lstStyle/>
        <a:p>
          <a:r>
            <a:rPr lang="en-US" sz="1200" b="1">
              <a:solidFill>
                <a:schemeClr val="tx1"/>
              </a:solidFill>
              <a:latin typeface="Arial" pitchFamily="34" charset="0"/>
              <a:cs typeface="Arial" pitchFamily="34" charset="0"/>
            </a:rPr>
            <a:t>Instructions</a:t>
          </a:r>
          <a:endParaRPr lang="en-US" sz="1200" b="1">
            <a:ln>
              <a:solidFill>
                <a:schemeClr val="tx1"/>
              </a:solidFill>
            </a:ln>
            <a:solidFill>
              <a:schemeClr val="tx1"/>
            </a:solidFill>
            <a:latin typeface="Arial" pitchFamily="34" charset="0"/>
            <a:cs typeface="Arial" pitchFamily="34" charset="0"/>
          </a:endParaRPr>
        </a:p>
        <a:p>
          <a:endParaRPr lang="en-US" sz="1100">
            <a:solidFill>
              <a:schemeClr val="tx1"/>
            </a:solidFill>
          </a:endParaRPr>
        </a:p>
        <a:p>
          <a:pPr marL="228600" indent="-228600">
            <a:lnSpc>
              <a:spcPct val="100000"/>
            </a:lnSpc>
            <a:buSzPct val="110000"/>
            <a:buFont typeface="+mj-ea"/>
            <a:buAutoNum type="circleNumDbPlain"/>
          </a:pPr>
          <a:r>
            <a:rPr lang="en-US" sz="1050" baseline="0">
              <a:solidFill>
                <a:schemeClr val="tx1"/>
              </a:solidFill>
              <a:latin typeface="Arial" pitchFamily="34" charset="0"/>
              <a:cs typeface="Arial" pitchFamily="34" charset="0"/>
            </a:rPr>
            <a:t>Optional: At the beginning of each program year, set the Annual ROI goal.</a:t>
          </a:r>
        </a:p>
        <a:p>
          <a:pPr marL="228600" indent="-228600">
            <a:lnSpc>
              <a:spcPct val="100000"/>
            </a:lnSpc>
            <a:buSzPct val="110000"/>
            <a:buFont typeface="+mj-ea"/>
            <a:buAutoNum type="circleNumDbPlain"/>
          </a:pPr>
          <a:endParaRPr lang="en-US" sz="1050" baseline="0">
            <a:solidFill>
              <a:schemeClr val="tx1"/>
            </a:solidFill>
            <a:latin typeface="Arial" pitchFamily="34" charset="0"/>
            <a:cs typeface="Arial" pitchFamily="34" charset="0"/>
          </a:endParaRPr>
        </a:p>
        <a:p>
          <a:pPr marL="228600" indent="-228600">
            <a:lnSpc>
              <a:spcPct val="100000"/>
            </a:lnSpc>
            <a:buSzPct val="110000"/>
            <a:buFont typeface="+mj-ea"/>
            <a:buAutoNum type="circleNumDbPlain"/>
          </a:pPr>
          <a:r>
            <a:rPr lang="en-US" sz="1050" baseline="0">
              <a:solidFill>
                <a:schemeClr val="tx1"/>
              </a:solidFill>
              <a:latin typeface="Arial" pitchFamily="34" charset="0"/>
              <a:cs typeface="Arial" pitchFamily="34" charset="0"/>
            </a:rPr>
            <a:t>The Year 1 Benefits Achieved and Costs data is automatically copied over from the </a:t>
          </a:r>
          <a:r>
            <a:rPr lang="en-US" sz="1050" b="1" baseline="0">
              <a:solidFill>
                <a:schemeClr val="tx1"/>
              </a:solidFill>
              <a:latin typeface="Arial" pitchFamily="34" charset="0"/>
              <a:cs typeface="Arial" pitchFamily="34" charset="0"/>
            </a:rPr>
            <a:t>Financial Benefits </a:t>
          </a:r>
          <a:r>
            <a:rPr lang="en-US" sz="1050" baseline="0">
              <a:solidFill>
                <a:schemeClr val="tx1"/>
              </a:solidFill>
              <a:latin typeface="Arial" pitchFamily="34" charset="0"/>
              <a:cs typeface="Arial" pitchFamily="34" charset="0"/>
            </a:rPr>
            <a:t>and </a:t>
          </a:r>
          <a:r>
            <a:rPr lang="en-US" sz="1050" b="1" baseline="0">
              <a:solidFill>
                <a:schemeClr val="tx1"/>
              </a:solidFill>
              <a:latin typeface="Arial" pitchFamily="34" charset="0"/>
              <a:cs typeface="Arial" pitchFamily="34" charset="0"/>
            </a:rPr>
            <a:t>Cost</a:t>
          </a:r>
          <a:r>
            <a:rPr lang="en-US" sz="1050" baseline="0">
              <a:solidFill>
                <a:schemeClr val="tx1"/>
              </a:solidFill>
              <a:latin typeface="Arial" pitchFamily="34" charset="0"/>
              <a:cs typeface="Arial" pitchFamily="34" charset="0"/>
            </a:rPr>
            <a:t> sheets. To track benefits and costs beyond the first year, you may copy the </a:t>
          </a:r>
          <a:r>
            <a:rPr lang="en-US" sz="1050" b="1" baseline="0">
              <a:solidFill>
                <a:schemeClr val="tx1"/>
              </a:solidFill>
              <a:latin typeface="Arial" pitchFamily="34" charset="0"/>
              <a:cs typeface="Arial" pitchFamily="34" charset="0"/>
            </a:rPr>
            <a:t>Financial Benefits </a:t>
          </a:r>
          <a:r>
            <a:rPr lang="en-US" sz="1050" baseline="0">
              <a:solidFill>
                <a:schemeClr val="tx1"/>
              </a:solidFill>
              <a:latin typeface="Arial" pitchFamily="34" charset="0"/>
              <a:cs typeface="Arial" pitchFamily="34" charset="0"/>
            </a:rPr>
            <a:t>and </a:t>
          </a:r>
          <a:r>
            <a:rPr lang="en-US" sz="1050" b="1" baseline="0">
              <a:solidFill>
                <a:schemeClr val="tx1"/>
              </a:solidFill>
              <a:latin typeface="Arial" pitchFamily="34" charset="0"/>
              <a:cs typeface="Arial" pitchFamily="34" charset="0"/>
            </a:rPr>
            <a:t>Cost</a:t>
          </a:r>
          <a:r>
            <a:rPr lang="en-US" sz="1050" baseline="0">
              <a:solidFill>
                <a:schemeClr val="tx1"/>
              </a:solidFill>
              <a:latin typeface="Arial" pitchFamily="34" charset="0"/>
              <a:cs typeface="Arial" pitchFamily="34" charset="0"/>
            </a:rPr>
            <a:t> sheets and transfer the total numbers to this </a:t>
          </a:r>
          <a:r>
            <a:rPr lang="en-US" sz="1050" b="1" baseline="0">
              <a:solidFill>
                <a:schemeClr val="tx1"/>
              </a:solidFill>
              <a:latin typeface="Arial" pitchFamily="34" charset="0"/>
              <a:cs typeface="Arial" pitchFamily="34" charset="0"/>
            </a:rPr>
            <a:t>ROI </a:t>
          </a:r>
          <a:r>
            <a:rPr lang="en-US" sz="1050" baseline="0">
              <a:solidFill>
                <a:schemeClr val="tx1"/>
              </a:solidFill>
              <a:latin typeface="Arial" pitchFamily="34" charset="0"/>
              <a:cs typeface="Arial" pitchFamily="34" charset="0"/>
            </a:rPr>
            <a:t>sheet.</a:t>
          </a:r>
        </a:p>
        <a:p>
          <a:pPr marL="228600" indent="-228600">
            <a:lnSpc>
              <a:spcPct val="100000"/>
            </a:lnSpc>
            <a:buSzPct val="110000"/>
            <a:buFont typeface="+mj-ea"/>
            <a:buAutoNum type="circleNumDbPlain"/>
          </a:pPr>
          <a:endParaRPr lang="en-US" sz="1050" baseline="0">
            <a:solidFill>
              <a:schemeClr val="tx1"/>
            </a:solidFill>
            <a:latin typeface="Arial" pitchFamily="34" charset="0"/>
            <a:cs typeface="Arial" pitchFamily="34" charset="0"/>
          </a:endParaRPr>
        </a:p>
        <a:p>
          <a:pPr marL="228600" indent="-228600">
            <a:lnSpc>
              <a:spcPct val="100000"/>
            </a:lnSpc>
            <a:buSzPct val="110000"/>
            <a:buFont typeface="+mj-ea"/>
            <a:buAutoNum type="circleNumDbPlain"/>
          </a:pPr>
          <a:r>
            <a:rPr lang="en-US" sz="1050" baseline="0">
              <a:solidFill>
                <a:schemeClr val="tx1"/>
              </a:solidFill>
              <a:latin typeface="Arial" pitchFamily="34" charset="0"/>
              <a:cs typeface="Arial" pitchFamily="34" charset="0"/>
            </a:rPr>
            <a:t>The Annual ROI is calculated using Net Benefits divided by Costs.</a:t>
          </a:r>
        </a:p>
        <a:p>
          <a:pPr marL="228600" indent="-228600">
            <a:lnSpc>
              <a:spcPct val="100000"/>
            </a:lnSpc>
            <a:buSzPct val="110000"/>
            <a:buFont typeface="+mj-ea"/>
            <a:buAutoNum type="circleNumDbPlain"/>
          </a:pPr>
          <a:endParaRPr lang="en-US" sz="1050" baseline="0">
            <a:solidFill>
              <a:schemeClr val="tx1"/>
            </a:solidFill>
            <a:latin typeface="Arial" pitchFamily="34" charset="0"/>
            <a:cs typeface="Arial" pitchFamily="34" charset="0"/>
          </a:endParaRPr>
        </a:p>
        <a:p>
          <a:pPr marL="228600" indent="-228600">
            <a:lnSpc>
              <a:spcPct val="100000"/>
            </a:lnSpc>
            <a:buSzPct val="110000"/>
            <a:buFont typeface="+mj-ea"/>
            <a:buAutoNum type="circleNumDbPlain"/>
          </a:pPr>
          <a:r>
            <a:rPr lang="en-US" sz="1050" baseline="0">
              <a:solidFill>
                <a:schemeClr val="tx1"/>
              </a:solidFill>
              <a:latin typeface="Arial" pitchFamily="34" charset="0"/>
              <a:cs typeface="Arial" pitchFamily="34" charset="0"/>
            </a:rPr>
            <a:t>The Discount Factor is the percentage by which the annual return depreciates each year.  It is a value defined by your organization.</a:t>
          </a:r>
        </a:p>
        <a:p>
          <a:pPr marL="228600" indent="-228600">
            <a:lnSpc>
              <a:spcPct val="100000"/>
            </a:lnSpc>
            <a:buSzPct val="110000"/>
            <a:buFont typeface="+mj-ea"/>
            <a:buAutoNum type="circleNumDbPlain"/>
          </a:pPr>
          <a:endParaRPr lang="en-US" sz="1050" baseline="0">
            <a:solidFill>
              <a:schemeClr val="tx1"/>
            </a:solidFill>
            <a:latin typeface="Arial" pitchFamily="34" charset="0"/>
            <a:cs typeface="Arial" pitchFamily="34" charset="0"/>
          </a:endParaRPr>
        </a:p>
        <a:p>
          <a:pPr marL="228600" indent="-228600">
            <a:lnSpc>
              <a:spcPct val="100000"/>
            </a:lnSpc>
            <a:buSzPct val="110000"/>
            <a:buFont typeface="+mj-ea"/>
            <a:buAutoNum type="circleNumDbPlain"/>
          </a:pPr>
          <a:r>
            <a:rPr lang="en-US" sz="1050" baseline="0">
              <a:solidFill>
                <a:schemeClr val="tx1"/>
              </a:solidFill>
              <a:latin typeface="Arial" pitchFamily="34" charset="0"/>
              <a:cs typeface="Arial" pitchFamily="34" charset="0"/>
            </a:rPr>
            <a:t>The Net Present Value expresses the cumulative return expressed at today's value.</a:t>
          </a:r>
        </a:p>
        <a:p>
          <a:pPr marL="228600" indent="-228600">
            <a:lnSpc>
              <a:spcPct val="100000"/>
            </a:lnSpc>
            <a:buSzPct val="110000"/>
            <a:buFont typeface="+mj-ea"/>
            <a:buAutoNum type="circleNumDbPlain"/>
          </a:pPr>
          <a:endParaRPr lang="en-US" sz="1050" baseline="0">
            <a:solidFill>
              <a:schemeClr val="tx1"/>
            </a:solidFill>
            <a:latin typeface="Arial" pitchFamily="34" charset="0"/>
            <a:cs typeface="Arial" pitchFamily="34" charset="0"/>
          </a:endParaRPr>
        </a:p>
        <a:p>
          <a:pPr marL="228600" indent="-228600">
            <a:lnSpc>
              <a:spcPct val="100000"/>
            </a:lnSpc>
            <a:buSzPct val="110000"/>
            <a:buFont typeface="+mj-ea"/>
            <a:buAutoNum type="circleNumDbPlain"/>
          </a:pPr>
          <a:r>
            <a:rPr lang="en-US" sz="1050" baseline="0">
              <a:solidFill>
                <a:schemeClr val="tx1"/>
              </a:solidFill>
              <a:latin typeface="Arial" pitchFamily="34" charset="0"/>
              <a:cs typeface="Arial" pitchFamily="34" charset="0"/>
            </a:rPr>
            <a:t>Once data is entered, the Costs vs Benefits  chart and ROI chart at the bottom of this sheet will be populated automatically. Users can add data labels in the charts by right clicking on the columns and selecting "Add Data Label". To delete a series, for example, if you are not estimating the "Benefits due to WHPP Program", you can left click and select the columns and press the "delete" button on your keyboard.</a:t>
          </a:r>
          <a:endParaRPr lang="en-US" sz="1050">
            <a:solidFill>
              <a:schemeClr val="tx1"/>
            </a:solidFill>
            <a:latin typeface="Arial" pitchFamily="34" charset="0"/>
            <a:cs typeface="Arial"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102870</xdr:colOff>
      <xdr:row>0</xdr:row>
      <xdr:rowOff>106681</xdr:rowOff>
    </xdr:from>
    <xdr:to>
      <xdr:col>7</xdr:col>
      <xdr:colOff>112348</xdr:colOff>
      <xdr:row>1</xdr:row>
      <xdr:rowOff>259080</xdr:rowOff>
    </xdr:to>
    <xdr:grpSp>
      <xdr:nvGrpSpPr>
        <xdr:cNvPr id="48" name="Group 35">
          <a:extLst>
            <a:ext uri="{FF2B5EF4-FFF2-40B4-BE49-F238E27FC236}">
              <a16:creationId xmlns:a16="http://schemas.microsoft.com/office/drawing/2014/main" id="{00000000-0008-0000-0B00-000030000000}"/>
            </a:ext>
          </a:extLst>
        </xdr:cNvPr>
        <xdr:cNvGrpSpPr/>
      </xdr:nvGrpSpPr>
      <xdr:grpSpPr>
        <a:xfrm>
          <a:off x="3625215" y="104776"/>
          <a:ext cx="2926033" cy="266699"/>
          <a:chOff x="1524000" y="1000125"/>
          <a:chExt cx="3521028" cy="274320"/>
        </a:xfrm>
        <a:solidFill>
          <a:srgbClr val="C6E7FC"/>
        </a:solidFill>
      </xdr:grpSpPr>
      <xdr:sp macro="" textlink="">
        <xdr:nvSpPr>
          <xdr:cNvPr id="49" name="Text Box 3">
            <a:hlinkClick xmlns:r="http://schemas.openxmlformats.org/officeDocument/2006/relationships" r:id="rId1"/>
            <a:extLst>
              <a:ext uri="{FF2B5EF4-FFF2-40B4-BE49-F238E27FC236}">
                <a16:creationId xmlns:a16="http://schemas.microsoft.com/office/drawing/2014/main" id="{00000000-0008-0000-0B00-000031000000}"/>
              </a:ext>
            </a:extLst>
          </xdr:cNvPr>
          <xdr:cNvSpPr txBox="1">
            <a:spLocks noChangeArrowheads="1"/>
          </xdr:cNvSpPr>
        </xdr:nvSpPr>
        <xdr:spPr bwMode="auto">
          <a:xfrm>
            <a:off x="1524000" y="1000125"/>
            <a:ext cx="1120728"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Outcomes</a:t>
            </a:r>
            <a:endParaRPr lang="en-US" sz="900" b="1">
              <a:solidFill>
                <a:srgbClr val="002060"/>
              </a:solidFill>
              <a:effectLst/>
            </a:endParaRPr>
          </a:p>
        </xdr:txBody>
      </xdr:sp>
      <xdr:sp macro="" textlink="">
        <xdr:nvSpPr>
          <xdr:cNvPr id="50" name="Text Box 3">
            <a:hlinkClick xmlns:r="http://schemas.openxmlformats.org/officeDocument/2006/relationships" r:id="rId2"/>
            <a:extLst>
              <a:ext uri="{FF2B5EF4-FFF2-40B4-BE49-F238E27FC236}">
                <a16:creationId xmlns:a16="http://schemas.microsoft.com/office/drawing/2014/main" id="{00000000-0008-0000-0B00-000032000000}"/>
              </a:ext>
            </a:extLst>
          </xdr:cNvPr>
          <xdr:cNvSpPr txBox="1">
            <a:spLocks noChangeArrowheads="1"/>
          </xdr:cNvSpPr>
        </xdr:nvSpPr>
        <xdr:spPr bwMode="auto">
          <a:xfrm>
            <a:off x="2724150" y="1000125"/>
            <a:ext cx="1120728"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Benefits</a:t>
            </a:r>
            <a:endParaRPr lang="en-US" sz="900" b="1">
              <a:solidFill>
                <a:srgbClr val="002060"/>
              </a:solidFill>
              <a:effectLst/>
            </a:endParaRPr>
          </a:p>
        </xdr:txBody>
      </xdr:sp>
      <xdr:sp macro="" textlink="">
        <xdr:nvSpPr>
          <xdr:cNvPr id="51" name="Text Box 3">
            <a:hlinkClick xmlns:r="http://schemas.openxmlformats.org/officeDocument/2006/relationships" r:id="rId3"/>
            <a:extLst>
              <a:ext uri="{FF2B5EF4-FFF2-40B4-BE49-F238E27FC236}">
                <a16:creationId xmlns:a16="http://schemas.microsoft.com/office/drawing/2014/main" id="{00000000-0008-0000-0B00-000033000000}"/>
              </a:ext>
            </a:extLst>
          </xdr:cNvPr>
          <xdr:cNvSpPr txBox="1">
            <a:spLocks noChangeArrowheads="1"/>
          </xdr:cNvSpPr>
        </xdr:nvSpPr>
        <xdr:spPr bwMode="auto">
          <a:xfrm>
            <a:off x="3924300" y="1000125"/>
            <a:ext cx="1120728" cy="274320"/>
          </a:xfrm>
          <a:prstGeom prst="rect">
            <a:avLst/>
          </a:prstGeom>
          <a:grpFill/>
          <a:ln w="12700">
            <a:solidFill>
              <a:schemeClr val="accent5">
                <a:lumMod val="50000"/>
              </a:schemeClr>
            </a:solidFill>
            <a:headEnd/>
            <a:tailEnd/>
          </a:ln>
        </xdr:spPr>
        <xdr:style>
          <a:lnRef idx="1">
            <a:schemeClr val="accent5"/>
          </a:lnRef>
          <a:fillRef idx="2">
            <a:schemeClr val="accent5"/>
          </a:fillRef>
          <a:effectRef idx="1">
            <a:schemeClr val="accent5"/>
          </a:effectRef>
          <a:fontRef idx="minor">
            <a:schemeClr val="dk1"/>
          </a:fontRef>
        </xdr:style>
        <xdr:txBody>
          <a:bodyPr vertOverflow="clip" wrap="square" lIns="0" tIns="0" rIns="0" bIns="0" anchor="ctr" upright="1"/>
          <a:lstStyle/>
          <a:p>
            <a:pPr algn="ctr" rtl="0">
              <a:defRPr sz="1000"/>
            </a:pPr>
            <a:r>
              <a:rPr lang="en-US" sz="900" b="1" i="0" u="none" strike="noStrike" baseline="0">
                <a:solidFill>
                  <a:srgbClr val="002060"/>
                </a:solidFill>
                <a:effectLst/>
                <a:latin typeface="Arial"/>
                <a:cs typeface="Arial"/>
              </a:rPr>
              <a:t>ROI</a:t>
            </a:r>
            <a:endParaRPr lang="en-US" sz="900" b="1">
              <a:solidFill>
                <a:srgbClr val="002060"/>
              </a:solidFill>
              <a:effectLst/>
            </a:endParaRPr>
          </a:p>
        </xdr:txBody>
      </xdr: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MGillespie" refreshedDate="41407.63133877315" createdVersion="4" refreshedVersion="4" minRefreshableVersion="3" recordCount="8" xr:uid="{00000000-000A-0000-FFFF-FFFF04000000}">
  <cacheSource type="worksheet">
    <worksheetSource ref="G5:G13" sheet="Process"/>
  </cacheSource>
  <cacheFields count="1">
    <cacheField name="Status" numFmtId="0">
      <sharedItems containsBlank="1" count="4">
        <s v="Completed"/>
        <s v="In progress"/>
        <s v="Postponed/Canceled"/>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MGillespie" refreshedDate="41407.654701620369" createdVersion="4" refreshedVersion="4" minRefreshableVersion="3" recordCount="14" xr:uid="{00000000-000A-0000-FFFF-FFFF05000000}">
  <cacheSource type="worksheet">
    <worksheetSource ref="A16:J31" sheet="Process"/>
  </cacheSource>
  <cacheFields count="10">
    <cacheField name="Activity" numFmtId="0">
      <sharedItems containsBlank="1" count="2">
        <s v="Walking Club"/>
        <m/>
      </sharedItems>
    </cacheField>
    <cacheField name="Eligible Employees" numFmtId="0">
      <sharedItems containsString="0" containsBlank="1" containsNumber="1" containsInteger="1" minValue="1350" maxValue="1350"/>
    </cacheField>
    <cacheField name="# of Participants" numFmtId="0">
      <sharedItems containsString="0" containsBlank="1" containsNumber="1" containsInteger="1" minValue="210" maxValue="210"/>
    </cacheField>
    <cacheField name="Reach %" numFmtId="172">
      <sharedItems containsMixedTypes="1" containsNumber="1" minValue="0.15555555555555556" maxValue="0.15555555555555556"/>
    </cacheField>
    <cacheField name="Goal" numFmtId="0">
      <sharedItems containsBlank="1"/>
    </cacheField>
    <cacheField name="# of Participants Reaching Goal" numFmtId="0">
      <sharedItems containsString="0" containsBlank="1" containsNumber="1" containsInteger="1" minValue="100" maxValue="100"/>
    </cacheField>
    <cacheField name="% of Participants Reaching Goal" numFmtId="172">
      <sharedItems containsMixedTypes="1" containsNumber="1" minValue="0.47619047619047616" maxValue="0.47619047619047616" count="2">
        <n v="0.47619047619047616"/>
        <s v=""/>
      </sharedItems>
    </cacheField>
    <cacheField name="% of Eligible Employees Reaching Goal" numFmtId="172">
      <sharedItems containsMixedTypes="1" containsNumber="1" minValue="7.407407407407407E-2" maxValue="7.407407407407407E-2"/>
    </cacheField>
    <cacheField name="Total Costs" numFmtId="171">
      <sharedItems containsString="0" containsBlank="1" containsNumber="1" containsInteger="1" minValue="5000" maxValue="5000"/>
    </cacheField>
    <cacheField name="Cost per Participant" numFmtId="171">
      <sharedItems containsMixedTypes="1" containsNumber="1" minValue="23.80952380952381" maxValue="23.8095238095238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
  <r>
    <x v="0"/>
  </r>
  <r>
    <x v="0"/>
  </r>
  <r>
    <x v="1"/>
  </r>
  <r>
    <x v="2"/>
  </r>
  <r>
    <x v="3"/>
  </r>
  <r>
    <x v="3"/>
  </r>
  <r>
    <x v="3"/>
  </r>
  <r>
    <x v="3"/>
  </r>
</pivotCacheRecords>
</file>

<file path=xl/pivotCache/pivotCacheRecords2.xml><?xml version="1.0" encoding="utf-8"?>
<pivotCacheRecords xmlns="http://schemas.openxmlformats.org/spreadsheetml/2006/main" xmlns:r="http://schemas.openxmlformats.org/officeDocument/2006/relationships" count="14">
  <r>
    <x v="0"/>
    <n v="1350"/>
    <n v="210"/>
    <n v="0.15555555555555556"/>
    <s v="Walking 5 miles per week"/>
    <n v="100"/>
    <x v="0"/>
    <n v="7.407407407407407E-2"/>
    <n v="5000"/>
    <n v="23.80952380952381"/>
  </r>
  <r>
    <x v="1"/>
    <m/>
    <m/>
    <s v=""/>
    <m/>
    <m/>
    <x v="1"/>
    <s v=" "/>
    <m/>
    <s v=""/>
  </r>
  <r>
    <x v="1"/>
    <m/>
    <m/>
    <s v=""/>
    <m/>
    <m/>
    <x v="1"/>
    <s v=" "/>
    <m/>
    <s v=""/>
  </r>
  <r>
    <x v="1"/>
    <m/>
    <m/>
    <s v=""/>
    <m/>
    <m/>
    <x v="1"/>
    <s v=" "/>
    <m/>
    <s v=""/>
  </r>
  <r>
    <x v="1"/>
    <m/>
    <m/>
    <s v=""/>
    <m/>
    <m/>
    <x v="1"/>
    <s v=" "/>
    <m/>
    <s v=""/>
  </r>
  <r>
    <x v="1"/>
    <m/>
    <m/>
    <s v=""/>
    <m/>
    <m/>
    <x v="1"/>
    <s v=" "/>
    <m/>
    <s v=""/>
  </r>
  <r>
    <x v="1"/>
    <m/>
    <m/>
    <s v=""/>
    <m/>
    <m/>
    <x v="1"/>
    <s v=" "/>
    <m/>
    <s v=""/>
  </r>
  <r>
    <x v="1"/>
    <m/>
    <m/>
    <s v=""/>
    <m/>
    <m/>
    <x v="1"/>
    <s v=" "/>
    <m/>
    <s v=""/>
  </r>
  <r>
    <x v="1"/>
    <m/>
    <m/>
    <s v=""/>
    <m/>
    <m/>
    <x v="1"/>
    <s v=" "/>
    <m/>
    <s v=""/>
  </r>
  <r>
    <x v="1"/>
    <m/>
    <m/>
    <s v=""/>
    <m/>
    <m/>
    <x v="1"/>
    <s v=" "/>
    <m/>
    <s v=""/>
  </r>
  <r>
    <x v="1"/>
    <m/>
    <m/>
    <s v=""/>
    <m/>
    <m/>
    <x v="1"/>
    <s v=" "/>
    <m/>
    <s v=""/>
  </r>
  <r>
    <x v="1"/>
    <m/>
    <m/>
    <s v=""/>
    <m/>
    <m/>
    <x v="1"/>
    <s v=" "/>
    <m/>
    <s v=""/>
  </r>
  <r>
    <x v="1"/>
    <m/>
    <m/>
    <s v=""/>
    <m/>
    <m/>
    <x v="1"/>
    <s v=" "/>
    <m/>
    <s v=""/>
  </r>
  <r>
    <x v="1"/>
    <m/>
    <m/>
    <s v=""/>
    <m/>
    <m/>
    <x v="1"/>
    <s v=" "/>
    <m/>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5" cacheId="1" applyNumberFormats="0" applyBorderFormats="0" applyFontFormats="0" applyPatternFormats="0" applyAlignmentFormats="0" applyWidthHeightFormats="1" dataCaption="Values" updatedVersion="4" minRefreshableVersion="3" useAutoFormatting="1" rowGrandTotals="0" itemPrintTitles="1" createdVersion="4" indent="0" outline="1" outlineData="1" multipleFieldFilters="0" rowHeaderCaption="Actvity">
  <location ref="A34:E35" firstHeaderRow="0" firstDataRow="1" firstDataCol="1"/>
  <pivotFields count="10">
    <pivotField axis="axisRow" showAll="0">
      <items count="3">
        <item x="0"/>
        <item h="1" x="1"/>
        <item t="default"/>
      </items>
    </pivotField>
    <pivotField showAll="0"/>
    <pivotField showAll="0"/>
    <pivotField dataField="1" showAll="0"/>
    <pivotField showAll="0" defaultSubtotal="0"/>
    <pivotField showAll="0"/>
    <pivotField dataField="1" showAll="0" defaultSubtotal="0">
      <items count="2">
        <item x="0"/>
        <item x="1"/>
      </items>
    </pivotField>
    <pivotField dataField="1" showAll="0"/>
    <pivotField showAll="0"/>
    <pivotField dataField="1" showAll="0"/>
  </pivotFields>
  <rowFields count="1">
    <field x="0"/>
  </rowFields>
  <rowItems count="1">
    <i>
      <x/>
    </i>
  </rowItems>
  <colFields count="1">
    <field x="-2"/>
  </colFields>
  <colItems count="4">
    <i>
      <x/>
    </i>
    <i i="1">
      <x v="1"/>
    </i>
    <i i="2">
      <x v="2"/>
    </i>
    <i i="3">
      <x v="3"/>
    </i>
  </colItems>
  <dataFields count="4">
    <dataField name="% reached" fld="3" baseField="0" baseItem="0" numFmtId="172"/>
    <dataField name="% Participants Reaching Goal" fld="6" baseField="0" baseItem="0" numFmtId="172"/>
    <dataField name="% of Eligible Reaching Goal" fld="7" baseField="0" baseItem="0" numFmtId="172"/>
    <dataField name="Cost/Participant" fld="9" baseField="0" baseItem="0" numFmtId="174"/>
  </dataFields>
  <formats count="16">
    <format dxfId="15">
      <pivotArea type="all" dataOnly="0" outline="0" fieldPosition="0"/>
    </format>
    <format dxfId="14">
      <pivotArea field="0" type="button" dataOnly="0" labelOnly="1" outline="0" axis="axisRow" fieldPosition="0"/>
    </format>
    <format dxfId="13">
      <pivotArea field="0" type="button" dataOnly="0" labelOnly="1" outline="0" axis="axisRow" fieldPosition="0"/>
    </format>
    <format dxfId="12">
      <pivotArea field="0" type="button" dataOnly="0" labelOnly="1" outline="0" axis="axisRow" fieldPosition="0"/>
    </format>
    <format dxfId="11">
      <pivotArea field="0" type="button" dataOnly="0" labelOnly="1" outline="0" axis="axisRow" fieldPosition="0"/>
    </format>
    <format dxfId="10">
      <pivotArea outline="0" collapsedLevelsAreSubtotals="1" fieldPosition="0"/>
    </format>
    <format dxfId="9">
      <pivotArea dataOnly="0" labelOnly="1" fieldPosition="0">
        <references count="1">
          <reference field="0" count="0"/>
        </references>
      </pivotArea>
    </format>
    <format dxfId="8">
      <pivotArea type="all" dataOnly="0" outline="0" fieldPosition="0"/>
    </format>
    <format dxfId="7">
      <pivotArea type="all" dataOnly="0" outline="0" fieldPosition="0"/>
    </format>
    <format dxfId="6">
      <pivotArea type="all" dataOnly="0" outline="0" fieldPosition="0"/>
    </format>
    <format dxfId="5">
      <pivotArea field="0" type="button" dataOnly="0" labelOnly="1" outline="0" axis="axisRow" fieldPosition="0"/>
    </format>
    <format dxfId="4">
      <pivotArea dataOnly="0" labelOnly="1" outline="0" fieldPosition="0">
        <references count="1">
          <reference field="4294967294" count="4">
            <x v="0"/>
            <x v="1"/>
            <x v="2"/>
            <x v="3"/>
          </reference>
        </references>
      </pivotArea>
    </format>
    <format dxfId="3">
      <pivotArea field="0" type="button" dataOnly="0" labelOnly="1" outline="0" axis="axisRow" fieldPosition="0"/>
    </format>
    <format dxfId="2">
      <pivotArea dataOnly="0" labelOnly="1" outline="0" fieldPosition="0">
        <references count="1">
          <reference field="4294967294" count="4">
            <x v="0"/>
            <x v="1"/>
            <x v="2"/>
            <x v="3"/>
          </reference>
        </references>
      </pivotArea>
    </format>
    <format dxfId="1">
      <pivotArea outline="0" collapsedLevelsAreSubtotals="1" fieldPosition="0"/>
    </format>
    <format dxfId="0">
      <pivotArea dataOnly="0" labelOnly="1" fieldPosition="0">
        <references count="1">
          <reference field="0"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4"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rowHeaderCaption="Activity Status">
  <location ref="I5:J10" firstHeaderRow="1" firstDataRow="1" firstDataCol="1"/>
  <pivotFields count="1">
    <pivotField axis="axisRow" dataField="1" showAll="0" sortType="ascending">
      <items count="5">
        <item x="0"/>
        <item x="1"/>
        <item x="2"/>
        <item x="3"/>
        <item t="default"/>
      </items>
    </pivotField>
  </pivotFields>
  <rowFields count="1">
    <field x="0"/>
  </rowFields>
  <rowItems count="5">
    <i>
      <x/>
    </i>
    <i>
      <x v="1"/>
    </i>
    <i>
      <x v="2"/>
    </i>
    <i>
      <x v="3"/>
    </i>
    <i t="grand">
      <x/>
    </i>
  </rowItems>
  <colItems count="1">
    <i/>
  </colItems>
  <dataFields count="1">
    <dataField name="Number" fld="0" subtotal="count" baseField="0" baseItem="0"/>
  </dataFields>
  <formats count="16">
    <format dxfId="31">
      <pivotArea type="all" dataOnly="0" outline="0" fieldPosition="0"/>
    </format>
    <format dxfId="30">
      <pivotArea type="all" dataOnly="0" outline="0" fieldPosition="0"/>
    </format>
    <format dxfId="29">
      <pivotArea field="0" type="button" dataOnly="0" labelOnly="1" outline="0" axis="axisRow" fieldPosition="0"/>
    </format>
    <format dxfId="28">
      <pivotArea dataOnly="0" labelOnly="1" outline="0" axis="axisValues" fieldPosition="0"/>
    </format>
    <format dxfId="27">
      <pivotArea outline="0" collapsedLevelsAreSubtotals="1" fieldPosition="0"/>
    </format>
    <format dxfId="26">
      <pivotArea dataOnly="0" labelOnly="1" fieldPosition="0">
        <references count="1">
          <reference field="0" count="0"/>
        </references>
      </pivotArea>
    </format>
    <format dxfId="25">
      <pivotArea dataOnly="0" labelOnly="1" grandRow="1" outline="0" fieldPosition="0"/>
    </format>
    <format dxfId="24">
      <pivotArea type="all" dataOnly="0" outline="0" fieldPosition="0"/>
    </format>
    <format dxfId="23">
      <pivotArea type="all" dataOnly="0" outline="0" fieldPosition="0"/>
    </format>
    <format dxfId="22">
      <pivotArea type="all" dataOnly="0" outline="0" fieldPosition="0"/>
    </format>
    <format dxfId="21">
      <pivotArea field="0" type="button" dataOnly="0" labelOnly="1" outline="0" axis="axisRow" fieldPosition="0"/>
    </format>
    <format dxfId="20">
      <pivotArea dataOnly="0" labelOnly="1" outline="0" axis="axisValues" fieldPosition="0"/>
    </format>
    <format dxfId="19">
      <pivotArea field="0" type="button" dataOnly="0" labelOnly="1" outline="0" axis="axisRow" fieldPosition="0"/>
    </format>
    <format dxfId="18">
      <pivotArea dataOnly="0" labelOnly="1" outline="0" axis="axisValues" fieldPosition="0"/>
    </format>
    <format dxfId="17">
      <pivotArea field="0" dataOnly="0" grandRow="1" axis="axisRow" fieldPosition="0">
        <references count="1">
          <reference field="0" count="0"/>
        </references>
      </pivotArea>
    </format>
    <format dxfId="16">
      <pivotArea dataOnly="0" fieldPosition="0">
        <references count="1">
          <reference field="0"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8" Type="http://schemas.openxmlformats.org/officeDocument/2006/relationships/hyperlink" Target="http://www.alcoholcostcalculator.org/alcohol/" TargetMode="External"/><Relationship Id="rId13" Type="http://schemas.openxmlformats.org/officeDocument/2006/relationships/hyperlink" Target="http://www.alcoholcostcalculator.org/roi/" TargetMode="External"/><Relationship Id="rId18" Type="http://schemas.openxmlformats.org/officeDocument/2006/relationships/hyperlink" Target="http://www.alcoholcostcalculator.org/alcohol/" TargetMode="External"/><Relationship Id="rId3" Type="http://schemas.openxmlformats.org/officeDocument/2006/relationships/hyperlink" Target="http://www.nctr.usf.edu/jpt/pdf/JPT%2010-3%20Yang.pdf" TargetMode="External"/><Relationship Id="rId21" Type="http://schemas.openxmlformats.org/officeDocument/2006/relationships/hyperlink" Target="http://www.pshfes.org/cba.htm" TargetMode="External"/><Relationship Id="rId7" Type="http://schemas.openxmlformats.org/officeDocument/2006/relationships/hyperlink" Target="http://www.businesscaseroi.org/roi/default.aspx" TargetMode="External"/><Relationship Id="rId12" Type="http://schemas.openxmlformats.org/officeDocument/2006/relationships/hyperlink" Target="http://www.pshfes.org/cba.htm" TargetMode="External"/><Relationship Id="rId17" Type="http://schemas.openxmlformats.org/officeDocument/2006/relationships/hyperlink" Target="http://www.businesscaseroi.org/roi/default.aspx" TargetMode="External"/><Relationship Id="rId2" Type="http://schemas.openxmlformats.org/officeDocument/2006/relationships/hyperlink" Target="http://bussafety.fta.dot.gov/show_resource.php?id=2944" TargetMode="External"/><Relationship Id="rId16" Type="http://schemas.openxmlformats.org/officeDocument/2006/relationships/hyperlink" Target="http://www.depressioncalculator.com/Welcome.asp" TargetMode="External"/><Relationship Id="rId20" Type="http://schemas.openxmlformats.org/officeDocument/2006/relationships/hyperlink" Target="http://www.cdc.gov/leanworks/costcalculator/index.html" TargetMode="External"/><Relationship Id="rId1" Type="http://schemas.openxmlformats.org/officeDocument/2006/relationships/hyperlink" Target="http://www.uma.org/ppt/EffectiveDriverRecruitingRetentionStrategies.ppt" TargetMode="External"/><Relationship Id="rId6" Type="http://schemas.openxmlformats.org/officeDocument/2006/relationships/hyperlink" Target="http://www.depressioncalculator.com/Welcome.asp" TargetMode="External"/><Relationship Id="rId11" Type="http://schemas.openxmlformats.org/officeDocument/2006/relationships/hyperlink" Target="http://www.cdc.gov/leanworks/costcalculator/index.html" TargetMode="External"/><Relationship Id="rId5" Type="http://schemas.openxmlformats.org/officeDocument/2006/relationships/hyperlink" Target="http://www.wellsteps.com/roi/resources_tools_roi_cal_health.php" TargetMode="External"/><Relationship Id="rId15" Type="http://schemas.openxmlformats.org/officeDocument/2006/relationships/hyperlink" Target="http://www.wellsteps.com/roi/resources_tools_roi_cal_health.php" TargetMode="External"/><Relationship Id="rId23" Type="http://schemas.openxmlformats.org/officeDocument/2006/relationships/drawing" Target="../drawings/drawing9.xml"/><Relationship Id="rId10" Type="http://schemas.openxmlformats.org/officeDocument/2006/relationships/hyperlink" Target="http://www.alcoholcostcalculator.org/sub/" TargetMode="External"/><Relationship Id="rId19" Type="http://schemas.openxmlformats.org/officeDocument/2006/relationships/hyperlink" Target="http://www.alcoholcostcalculator.org/sub/" TargetMode="External"/><Relationship Id="rId4" Type="http://schemas.openxmlformats.org/officeDocument/2006/relationships/hyperlink" Target="http://www.ncbi.nlm.nih.gov/pmc/articles/PMC3128441/" TargetMode="External"/><Relationship Id="rId9" Type="http://schemas.openxmlformats.org/officeDocument/2006/relationships/hyperlink" Target="http://www.ecu.edu/picostcalc/" TargetMode="External"/><Relationship Id="rId14" Type="http://schemas.openxmlformats.org/officeDocument/2006/relationships/hyperlink" Target="http://archive.ahrq.gov/populations/diabcostcalc/" TargetMode="External"/><Relationship Id="rId22" Type="http://schemas.openxmlformats.org/officeDocument/2006/relationships/hyperlink" Target="http://archive.ahrq.gov/populations/diabcostcalc/"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3"/>
  <sheetViews>
    <sheetView showGridLines="0" workbookViewId="0">
      <pane ySplit="2" topLeftCell="A21" activePane="bottomLeft" state="frozen"/>
      <selection pane="bottomLeft" sqref="A1:J1"/>
    </sheetView>
  </sheetViews>
  <sheetFormatPr defaultColWidth="8.6640625" defaultRowHeight="13.2" x14ac:dyDescent="0.25"/>
  <cols>
    <col min="1" max="1" width="22" customWidth="1"/>
    <col min="2" max="2" width="57.33203125" customWidth="1"/>
    <col min="12" max="12" width="13.44140625" customWidth="1"/>
  </cols>
  <sheetData>
    <row r="1" spans="1:12" s="37" customFormat="1" ht="46.8" customHeight="1" x14ac:dyDescent="0.25">
      <c r="A1" s="410" t="s">
        <v>467</v>
      </c>
      <c r="B1" s="411"/>
      <c r="C1" s="411"/>
      <c r="D1" s="411"/>
      <c r="E1" s="411"/>
      <c r="F1" s="411"/>
      <c r="G1" s="411"/>
      <c r="H1" s="411"/>
      <c r="I1" s="411"/>
      <c r="J1" s="411"/>
      <c r="K1" s="394"/>
      <c r="L1" s="394"/>
    </row>
    <row r="2" spans="1:12" s="37" customFormat="1" ht="7.8" customHeight="1" x14ac:dyDescent="0.4">
      <c r="A2" s="39"/>
      <c r="B2" s="39"/>
      <c r="C2" s="39"/>
      <c r="D2" s="39"/>
      <c r="E2" s="39"/>
      <c r="F2" s="39"/>
      <c r="G2" s="39"/>
      <c r="H2" s="39"/>
      <c r="I2" s="39"/>
      <c r="J2" s="39"/>
      <c r="K2" s="39"/>
      <c r="L2" s="39"/>
    </row>
    <row r="3" spans="1:12" s="37" customFormat="1" ht="9" customHeight="1" x14ac:dyDescent="0.4">
      <c r="A3" s="42"/>
      <c r="B3" s="39"/>
      <c r="C3" s="39"/>
      <c r="D3" s="39"/>
      <c r="E3" s="39"/>
      <c r="F3" s="39"/>
      <c r="G3" s="39"/>
      <c r="H3" s="39"/>
      <c r="I3" s="39"/>
      <c r="J3" s="39"/>
      <c r="K3" s="39"/>
      <c r="L3" s="39"/>
    </row>
    <row r="4" spans="1:12" s="37" customFormat="1" ht="17.25" customHeight="1" x14ac:dyDescent="0.4">
      <c r="A4" s="83" t="s">
        <v>383</v>
      </c>
      <c r="B4" s="39"/>
      <c r="C4" s="39"/>
      <c r="D4" s="39"/>
      <c r="E4" s="39"/>
      <c r="F4" s="39"/>
      <c r="G4" s="39"/>
      <c r="H4" s="39"/>
      <c r="I4" s="39"/>
      <c r="J4" s="39"/>
      <c r="K4" s="39"/>
      <c r="L4" s="39"/>
    </row>
    <row r="5" spans="1:12" x14ac:dyDescent="0.25">
      <c r="A5" s="84"/>
    </row>
    <row r="6" spans="1:12" x14ac:dyDescent="0.25">
      <c r="A6" s="120" t="s">
        <v>154</v>
      </c>
      <c r="B6" s="208"/>
    </row>
    <row r="7" spans="1:12" x14ac:dyDescent="0.25">
      <c r="A7" s="139"/>
      <c r="B7" s="115"/>
    </row>
    <row r="8" spans="1:12" x14ac:dyDescent="0.25">
      <c r="A8" s="120" t="s">
        <v>144</v>
      </c>
      <c r="B8" s="208"/>
    </row>
    <row r="9" spans="1:12" x14ac:dyDescent="0.25">
      <c r="A9" s="119"/>
      <c r="B9" s="115"/>
    </row>
    <row r="10" spans="1:12" ht="12" customHeight="1" x14ac:dyDescent="0.25">
      <c r="A10" s="119"/>
      <c r="B10" s="115"/>
    </row>
    <row r="11" spans="1:12" ht="60.75" customHeight="1" x14ac:dyDescent="0.25">
      <c r="A11" s="120" t="s">
        <v>153</v>
      </c>
      <c r="B11" s="208"/>
    </row>
    <row r="12" spans="1:12" x14ac:dyDescent="0.25">
      <c r="A12" s="119"/>
      <c r="B12" s="115"/>
    </row>
    <row r="13" spans="1:12" ht="24" hidden="1" customHeight="1" x14ac:dyDescent="0.25">
      <c r="A13" s="140" t="s">
        <v>92</v>
      </c>
      <c r="B13" s="395" t="s">
        <v>77</v>
      </c>
    </row>
    <row r="14" spans="1:12" hidden="1" x14ac:dyDescent="0.25">
      <c r="A14" s="140"/>
      <c r="B14" s="115"/>
    </row>
    <row r="15" spans="1:12" ht="39" hidden="1" customHeight="1" x14ac:dyDescent="0.25">
      <c r="A15" s="140" t="s">
        <v>93</v>
      </c>
      <c r="B15" s="395" t="s">
        <v>72</v>
      </c>
    </row>
    <row r="16" spans="1:12" hidden="1" x14ac:dyDescent="0.25">
      <c r="A16" s="140"/>
      <c r="B16" s="115"/>
    </row>
    <row r="17" spans="1:2" ht="39.6" hidden="1" x14ac:dyDescent="0.25">
      <c r="A17" s="140" t="s">
        <v>32</v>
      </c>
      <c r="B17" s="395" t="s">
        <v>74</v>
      </c>
    </row>
    <row r="18" spans="1:2" hidden="1" x14ac:dyDescent="0.25">
      <c r="A18" s="140"/>
      <c r="B18" s="115"/>
    </row>
    <row r="19" spans="1:2" ht="26.4" hidden="1" x14ac:dyDescent="0.25">
      <c r="A19" s="140" t="s">
        <v>33</v>
      </c>
      <c r="B19" s="395"/>
    </row>
    <row r="20" spans="1:2" ht="39" customHeight="1" x14ac:dyDescent="0.25">
      <c r="A20" s="120" t="s">
        <v>453</v>
      </c>
      <c r="B20" s="208"/>
    </row>
    <row r="21" spans="1:2" ht="12" customHeight="1" x14ac:dyDescent="0.25">
      <c r="A21" s="139"/>
      <c r="B21" s="115"/>
    </row>
    <row r="22" spans="1:2" ht="42" customHeight="1" x14ac:dyDescent="0.25">
      <c r="A22" s="120" t="s">
        <v>454</v>
      </c>
      <c r="B22" s="208"/>
    </row>
    <row r="23" spans="1:2" ht="12" customHeight="1" x14ac:dyDescent="0.25">
      <c r="A23" s="139"/>
      <c r="B23" s="115"/>
    </row>
    <row r="24" spans="1:2" ht="39" customHeight="1" x14ac:dyDescent="0.25">
      <c r="A24" s="120" t="s">
        <v>455</v>
      </c>
      <c r="B24" s="208"/>
    </row>
    <row r="25" spans="1:2" ht="12" customHeight="1" x14ac:dyDescent="0.25">
      <c r="A25" s="141"/>
      <c r="B25" s="51"/>
    </row>
    <row r="26" spans="1:2" x14ac:dyDescent="0.25">
      <c r="A26" s="141"/>
      <c r="B26" s="51"/>
    </row>
    <row r="27" spans="1:2" x14ac:dyDescent="0.25">
      <c r="A27" s="141"/>
      <c r="B27" s="51"/>
    </row>
    <row r="28" spans="1:2" ht="21.6" customHeight="1" x14ac:dyDescent="0.25">
      <c r="A28" s="142" t="s">
        <v>254</v>
      </c>
      <c r="B28" s="138" t="s">
        <v>16</v>
      </c>
    </row>
    <row r="29" spans="1:2" ht="41.4" x14ac:dyDescent="0.25">
      <c r="A29" s="150" t="s">
        <v>456</v>
      </c>
      <c r="B29" s="144" t="s">
        <v>225</v>
      </c>
    </row>
    <row r="30" spans="1:2" ht="13.8" x14ac:dyDescent="0.25">
      <c r="A30" s="145"/>
      <c r="B30" s="146"/>
    </row>
    <row r="31" spans="1:2" ht="41.4" x14ac:dyDescent="0.25">
      <c r="A31" s="151" t="s">
        <v>205</v>
      </c>
      <c r="B31" s="146" t="s">
        <v>298</v>
      </c>
    </row>
    <row r="32" spans="1:2" ht="13.8" x14ac:dyDescent="0.25">
      <c r="A32" s="145"/>
      <c r="B32" s="146"/>
    </row>
    <row r="33" spans="1:2" ht="27.6" x14ac:dyDescent="0.25">
      <c r="A33" s="151" t="s">
        <v>251</v>
      </c>
      <c r="B33" s="147" t="s">
        <v>220</v>
      </c>
    </row>
    <row r="34" spans="1:2" ht="13.8" x14ac:dyDescent="0.25">
      <c r="A34" s="145"/>
      <c r="B34" s="146"/>
    </row>
    <row r="35" spans="1:2" ht="13.8" x14ac:dyDescent="0.25">
      <c r="A35" s="151" t="s">
        <v>252</v>
      </c>
      <c r="B35" s="146" t="s">
        <v>221</v>
      </c>
    </row>
    <row r="36" spans="1:2" ht="13.8" x14ac:dyDescent="0.25">
      <c r="A36" s="145"/>
      <c r="B36" s="146"/>
    </row>
    <row r="37" spans="1:2" ht="45.75" customHeight="1" x14ac:dyDescent="0.25">
      <c r="A37" s="151" t="s">
        <v>253</v>
      </c>
      <c r="B37" s="146" t="s">
        <v>224</v>
      </c>
    </row>
    <row r="38" spans="1:2" ht="13.8" x14ac:dyDescent="0.25">
      <c r="A38" s="145"/>
      <c r="B38" s="146"/>
    </row>
    <row r="39" spans="1:2" ht="27.6" x14ac:dyDescent="0.25">
      <c r="A39" s="151" t="s">
        <v>393</v>
      </c>
      <c r="B39" s="146" t="s">
        <v>216</v>
      </c>
    </row>
    <row r="40" spans="1:2" ht="13.8" x14ac:dyDescent="0.25">
      <c r="A40" s="143"/>
      <c r="B40" s="148"/>
    </row>
    <row r="41" spans="1:2" ht="13.8" x14ac:dyDescent="0.25">
      <c r="A41" s="151" t="s">
        <v>175</v>
      </c>
      <c r="B41" s="146" t="s">
        <v>219</v>
      </c>
    </row>
    <row r="42" spans="1:2" ht="13.8" x14ac:dyDescent="0.25">
      <c r="A42" s="143"/>
      <c r="B42" s="148"/>
    </row>
    <row r="43" spans="1:2" ht="27.6" x14ac:dyDescent="0.25">
      <c r="A43" s="151" t="s">
        <v>29</v>
      </c>
      <c r="B43" s="148" t="s">
        <v>17</v>
      </c>
    </row>
    <row r="44" spans="1:2" ht="11.25" customHeight="1" x14ac:dyDescent="0.25">
      <c r="A44" s="149"/>
      <c r="B44" s="148"/>
    </row>
    <row r="45" spans="1:2" ht="27.6" x14ac:dyDescent="0.25">
      <c r="A45" s="151" t="s">
        <v>391</v>
      </c>
      <c r="B45" s="148" t="s">
        <v>392</v>
      </c>
    </row>
    <row r="46" spans="1:2" ht="15.6" x14ac:dyDescent="0.3">
      <c r="A46" s="18"/>
      <c r="B46" s="19"/>
    </row>
    <row r="47" spans="1:2" ht="15.6" x14ac:dyDescent="0.3">
      <c r="A47" s="18"/>
      <c r="B47" s="19"/>
    </row>
    <row r="48" spans="1:2" ht="15.6" x14ac:dyDescent="0.3">
      <c r="A48" s="23"/>
      <c r="B48" s="19"/>
    </row>
    <row r="49" spans="1:5" x14ac:dyDescent="0.25">
      <c r="A49" s="24"/>
    </row>
    <row r="50" spans="1:5" x14ac:dyDescent="0.25">
      <c r="A50" s="24"/>
    </row>
    <row r="51" spans="1:5" x14ac:dyDescent="0.25">
      <c r="A51" s="24"/>
      <c r="E51" s="11"/>
    </row>
    <row r="52" spans="1:5" x14ac:dyDescent="0.25">
      <c r="A52" s="24"/>
    </row>
    <row r="53" spans="1:5" x14ac:dyDescent="0.25">
      <c r="A53" s="24"/>
    </row>
  </sheetData>
  <mergeCells count="1">
    <mergeCell ref="A1:J1"/>
  </mergeCells>
  <phoneticPr fontId="33" type="noConversion"/>
  <dataValidations disablePrompts="1" count="3">
    <dataValidation type="list" allowBlank="1" showInputMessage="1" showErrorMessage="1" sqref="B15" xr:uid="{00000000-0002-0000-0000-000000000000}">
      <formula1>INDIRECT(#REF!)</formula1>
    </dataValidation>
    <dataValidation type="list" allowBlank="1" showInputMessage="1" showErrorMessage="1" sqref="B17" xr:uid="{00000000-0002-0000-0000-000001000000}">
      <formula1>INDIRECT(SUBSTITUTE(#REF!&amp;B17," ",""))</formula1>
    </dataValidation>
    <dataValidation type="list" allowBlank="1" showInputMessage="1" showErrorMessage="1" sqref="B13" xr:uid="{00000000-0002-0000-0000-000002000000}">
      <formula1>HealthTopics</formula1>
    </dataValidation>
  </dataValidations>
  <hyperlinks>
    <hyperlink ref="A29" location="Overview!A1" display="Overview!A1" xr:uid="{00000000-0004-0000-0000-000000000000}"/>
    <hyperlink ref="A31" location="Planning!A1" display="Planning" xr:uid="{00000000-0004-0000-0000-000001000000}"/>
    <hyperlink ref="A33" location="'Annual workplan'!A1" display="Annual Workplan" xr:uid="{00000000-0004-0000-0000-000002000000}"/>
    <hyperlink ref="A35" location="Process!A1" display="Process" xr:uid="{00000000-0004-0000-0000-000003000000}"/>
    <hyperlink ref="A37" location="Outcomes!A1" display="Outcomes" xr:uid="{00000000-0004-0000-0000-000004000000}"/>
    <hyperlink ref="A39" location="'Financial Benefits'!A1" display="Financial Benefits" xr:uid="{00000000-0004-0000-0000-000005000000}"/>
    <hyperlink ref="A41" location="Cost!A1" display="Cost" xr:uid="{00000000-0004-0000-0000-000006000000}"/>
    <hyperlink ref="A43" location="ROI!A1" display="ROI" xr:uid="{00000000-0004-0000-0000-000007000000}"/>
    <hyperlink ref="A45" location="Resources!A1" display="Resources" xr:uid="{00000000-0004-0000-0000-000008000000}"/>
  </hyperlinks>
  <pageMargins left="0.75" right="0.75" top="1" bottom="1" header="0.5" footer="0.5"/>
  <pageSetup orientation="portrait" horizontalDpi="300" verticalDpi="300"/>
  <headerFooter alignWithMargins="0"/>
  <drawing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5" tint="0.39997558519241921"/>
    <pageSetUpPr fitToPage="1"/>
  </sheetPr>
  <dimension ref="A1:T75"/>
  <sheetViews>
    <sheetView showGridLines="0" tabSelected="1" zoomScaleNormal="75" zoomScalePageLayoutView="75" workbookViewId="0">
      <pane ySplit="3" topLeftCell="A4" activePane="bottomLeft" state="frozen"/>
      <selection pane="bottomLeft" activeCell="C27" sqref="C27"/>
    </sheetView>
  </sheetViews>
  <sheetFormatPr defaultColWidth="8.6640625" defaultRowHeight="13.2" x14ac:dyDescent="0.25"/>
  <cols>
    <col min="1" max="1" width="45.109375" customWidth="1"/>
    <col min="2" max="6" width="12.6640625" customWidth="1"/>
    <col min="7" max="7" width="12.6640625" style="6" customWidth="1"/>
    <col min="8" max="8" width="9.33203125" bestFit="1" customWidth="1"/>
    <col min="13" max="16" width="8.6640625" style="34"/>
  </cols>
  <sheetData>
    <row r="1" spans="1:17" s="34" customFormat="1" ht="8.25" customHeight="1" x14ac:dyDescent="0.25"/>
    <row r="2" spans="1:17" ht="21" customHeight="1" x14ac:dyDescent="0.25">
      <c r="A2" s="83" t="s">
        <v>284</v>
      </c>
    </row>
    <row r="3" spans="1:17" ht="8.25" customHeight="1" x14ac:dyDescent="0.25">
      <c r="A3" s="84"/>
    </row>
    <row r="4" spans="1:17" ht="12.6" customHeight="1" x14ac:dyDescent="0.25">
      <c r="A4" s="84"/>
    </row>
    <row r="5" spans="1:17" s="20" customFormat="1" ht="25.2" customHeight="1" x14ac:dyDescent="0.25">
      <c r="A5" s="85" t="s">
        <v>226</v>
      </c>
      <c r="B5" s="36"/>
      <c r="C5" s="36"/>
      <c r="D5" s="36"/>
      <c r="E5" s="36"/>
      <c r="F5" s="36"/>
      <c r="G5" s="36"/>
      <c r="M5" s="34"/>
      <c r="N5" s="34"/>
      <c r="O5" s="34"/>
      <c r="P5" s="34"/>
    </row>
    <row r="6" spans="1:17" ht="21" customHeight="1" x14ac:dyDescent="0.3">
      <c r="A6" s="86"/>
      <c r="B6" s="81" t="s">
        <v>0</v>
      </c>
      <c r="C6" s="81" t="s">
        <v>1</v>
      </c>
      <c r="D6" s="81" t="s">
        <v>2</v>
      </c>
      <c r="E6" s="81" t="s">
        <v>3</v>
      </c>
      <c r="F6" s="81" t="s">
        <v>4</v>
      </c>
      <c r="G6" s="81" t="s">
        <v>135</v>
      </c>
      <c r="I6" s="459"/>
      <c r="J6" s="459"/>
      <c r="K6" s="459"/>
      <c r="L6" s="459"/>
      <c r="M6" s="62"/>
      <c r="N6" s="62"/>
      <c r="O6" s="62"/>
      <c r="P6" s="62"/>
      <c r="Q6" s="54"/>
    </row>
    <row r="7" spans="1:17" ht="16.2" customHeight="1" x14ac:dyDescent="0.25">
      <c r="A7" s="358" t="s">
        <v>436</v>
      </c>
      <c r="B7" s="361">
        <f>'Financial Benefits'!H91</f>
        <v>0</v>
      </c>
      <c r="C7" s="361"/>
      <c r="D7" s="361"/>
      <c r="E7" s="361"/>
      <c r="F7" s="361"/>
      <c r="G7" s="155">
        <f>SUM(B7:F7)</f>
        <v>0</v>
      </c>
      <c r="I7" s="62"/>
      <c r="J7" s="62"/>
      <c r="K7" s="62"/>
      <c r="L7" s="62"/>
      <c r="M7" s="62"/>
      <c r="N7" s="62"/>
      <c r="O7" s="62"/>
      <c r="P7" s="62"/>
      <c r="Q7" s="54"/>
    </row>
    <row r="8" spans="1:17" ht="16.2" customHeight="1" x14ac:dyDescent="0.25">
      <c r="A8" s="358" t="s">
        <v>437</v>
      </c>
      <c r="B8" s="361">
        <f>B_Ongoing</f>
        <v>0</v>
      </c>
      <c r="C8" s="361"/>
      <c r="D8" s="361"/>
      <c r="E8" s="361"/>
      <c r="F8" s="361"/>
      <c r="G8" s="155">
        <f>SUM(B8:F8)</f>
        <v>0</v>
      </c>
      <c r="I8" s="443"/>
      <c r="J8" s="443"/>
      <c r="K8" s="443"/>
      <c r="L8" s="443"/>
      <c r="M8" s="443"/>
      <c r="N8" s="443"/>
      <c r="O8" s="443"/>
      <c r="P8" s="443"/>
      <c r="Q8" s="54"/>
    </row>
    <row r="9" spans="1:17" ht="16.2" customHeight="1" x14ac:dyDescent="0.25">
      <c r="A9" s="454"/>
      <c r="B9" s="455"/>
      <c r="C9" s="455"/>
      <c r="D9" s="455"/>
      <c r="E9" s="455"/>
      <c r="F9" s="455"/>
      <c r="G9" s="456"/>
      <c r="I9" s="54"/>
      <c r="J9" s="54"/>
      <c r="K9" s="54"/>
      <c r="L9" s="54"/>
      <c r="M9" s="54"/>
      <c r="N9" s="54"/>
      <c r="O9" s="54"/>
      <c r="P9" s="54"/>
      <c r="Q9" s="54"/>
    </row>
    <row r="10" spans="1:17" s="1" customFormat="1" ht="16.2" customHeight="1" x14ac:dyDescent="0.25">
      <c r="A10" s="358" t="s">
        <v>438</v>
      </c>
      <c r="B10" s="361">
        <f>Cost!B47</f>
        <v>0</v>
      </c>
      <c r="C10" s="361"/>
      <c r="D10" s="361"/>
      <c r="E10" s="361"/>
      <c r="F10" s="361"/>
      <c r="G10" s="155">
        <f>SUM(B10:F10)</f>
        <v>0</v>
      </c>
      <c r="I10" s="460"/>
      <c r="J10" s="460"/>
      <c r="K10" s="460"/>
      <c r="L10" s="460"/>
      <c r="M10" s="460"/>
      <c r="N10" s="460"/>
      <c r="O10" s="460"/>
      <c r="P10" s="460"/>
      <c r="Q10" s="56"/>
    </row>
    <row r="11" spans="1:17" s="1" customFormat="1" ht="16.2" customHeight="1" x14ac:dyDescent="0.25">
      <c r="A11" s="454"/>
      <c r="B11" s="455"/>
      <c r="C11" s="455"/>
      <c r="D11" s="455"/>
      <c r="E11" s="455"/>
      <c r="F11" s="455"/>
      <c r="G11" s="456"/>
      <c r="I11" s="460"/>
      <c r="J11" s="460"/>
      <c r="K11" s="460"/>
      <c r="L11" s="460"/>
      <c r="M11" s="460"/>
      <c r="N11" s="460"/>
      <c r="O11" s="460"/>
      <c r="P11" s="460"/>
      <c r="Q11" s="56"/>
    </row>
    <row r="12" spans="1:17" s="1" customFormat="1" ht="16.2" customHeight="1" x14ac:dyDescent="0.25">
      <c r="A12" s="358" t="s">
        <v>439</v>
      </c>
      <c r="B12" s="361">
        <f>B7-B10</f>
        <v>0</v>
      </c>
      <c r="C12" s="361">
        <f>C7-C10</f>
        <v>0</v>
      </c>
      <c r="D12" s="361">
        <f>D7-D10</f>
        <v>0</v>
      </c>
      <c r="E12" s="361">
        <f>E7-E10</f>
        <v>0</v>
      </c>
      <c r="F12" s="361">
        <f>F7-F10</f>
        <v>0</v>
      </c>
      <c r="G12" s="155">
        <f>SUM(B12:F12)</f>
        <v>0</v>
      </c>
      <c r="I12" s="460"/>
      <c r="J12" s="460"/>
      <c r="K12" s="460"/>
      <c r="L12" s="460"/>
      <c r="M12" s="460"/>
      <c r="N12" s="460"/>
      <c r="O12" s="460"/>
      <c r="P12" s="460"/>
      <c r="Q12" s="56"/>
    </row>
    <row r="13" spans="1:17" s="1" customFormat="1" ht="16.2" customHeight="1" x14ac:dyDescent="0.25">
      <c r="A13" s="358" t="s">
        <v>440</v>
      </c>
      <c r="B13" s="361">
        <f t="shared" ref="B13:F13" si="0">B8-B10</f>
        <v>0</v>
      </c>
      <c r="C13" s="361">
        <f t="shared" si="0"/>
        <v>0</v>
      </c>
      <c r="D13" s="361">
        <f t="shared" si="0"/>
        <v>0</v>
      </c>
      <c r="E13" s="361">
        <f t="shared" si="0"/>
        <v>0</v>
      </c>
      <c r="F13" s="361">
        <f t="shared" si="0"/>
        <v>0</v>
      </c>
      <c r="G13" s="155">
        <f>SUM(B13:F13)</f>
        <v>0</v>
      </c>
      <c r="I13" s="460"/>
      <c r="J13" s="460"/>
      <c r="K13" s="460"/>
      <c r="L13" s="460"/>
      <c r="M13" s="460"/>
      <c r="N13" s="460"/>
      <c r="O13" s="460"/>
      <c r="P13" s="460"/>
      <c r="Q13" s="56"/>
    </row>
    <row r="14" spans="1:17" s="1" customFormat="1" ht="13.5" customHeight="1" x14ac:dyDescent="0.25">
      <c r="A14" s="67"/>
      <c r="B14" s="67"/>
      <c r="C14" s="67"/>
      <c r="D14" s="67"/>
      <c r="E14" s="67"/>
      <c r="F14" s="67"/>
      <c r="G14" s="67"/>
      <c r="I14" s="460"/>
      <c r="J14" s="460"/>
      <c r="K14" s="460"/>
      <c r="L14" s="460"/>
      <c r="M14" s="460"/>
      <c r="N14" s="460"/>
      <c r="O14" s="460"/>
      <c r="P14" s="460"/>
      <c r="Q14" s="56"/>
    </row>
    <row r="15" spans="1:17" ht="26.4" customHeight="1" x14ac:dyDescent="0.25">
      <c r="A15" s="85" t="s">
        <v>29</v>
      </c>
      <c r="B15" s="68"/>
      <c r="C15" s="68"/>
      <c r="D15" s="68"/>
      <c r="E15" s="68"/>
      <c r="F15" s="68"/>
      <c r="G15" s="68"/>
      <c r="H15" s="8"/>
      <c r="I15" s="445"/>
      <c r="J15" s="445"/>
      <c r="K15" s="445"/>
      <c r="L15" s="445"/>
      <c r="M15" s="445"/>
      <c r="N15" s="445"/>
      <c r="O15" s="445"/>
      <c r="P15" s="445"/>
      <c r="Q15" s="54"/>
    </row>
    <row r="16" spans="1:17" ht="22.2" customHeight="1" x14ac:dyDescent="0.25">
      <c r="A16" s="80"/>
      <c r="B16" s="82" t="s">
        <v>0</v>
      </c>
      <c r="C16" s="82" t="s">
        <v>1</v>
      </c>
      <c r="D16" s="82" t="s">
        <v>2</v>
      </c>
      <c r="E16" s="82" t="s">
        <v>3</v>
      </c>
      <c r="F16" s="82" t="s">
        <v>4</v>
      </c>
      <c r="G16" s="82" t="s">
        <v>135</v>
      </c>
      <c r="H16" s="8"/>
      <c r="I16" s="54"/>
      <c r="J16" s="54"/>
      <c r="K16" s="54"/>
      <c r="L16" s="54"/>
      <c r="M16" s="54"/>
      <c r="N16" s="54"/>
      <c r="O16" s="54"/>
      <c r="P16" s="54"/>
      <c r="Q16" s="54"/>
    </row>
    <row r="17" spans="1:20" s="1" customFormat="1" ht="17.399999999999999" customHeight="1" x14ac:dyDescent="0.25">
      <c r="A17" s="359" t="s">
        <v>441</v>
      </c>
      <c r="B17" s="362" t="str">
        <f t="shared" ref="B17:G17" si="1">IFERROR(B12/B10,"")</f>
        <v/>
      </c>
      <c r="C17" s="362" t="str">
        <f t="shared" si="1"/>
        <v/>
      </c>
      <c r="D17" s="362" t="str">
        <f t="shared" si="1"/>
        <v/>
      </c>
      <c r="E17" s="362" t="str">
        <f t="shared" si="1"/>
        <v/>
      </c>
      <c r="F17" s="362" t="str">
        <f t="shared" si="1"/>
        <v/>
      </c>
      <c r="G17" s="156" t="str">
        <f t="shared" si="1"/>
        <v/>
      </c>
      <c r="I17" s="445"/>
      <c r="J17" s="445"/>
      <c r="K17" s="445"/>
      <c r="L17" s="445"/>
      <c r="M17" s="445"/>
      <c r="N17" s="445"/>
      <c r="O17" s="445"/>
      <c r="P17" s="445"/>
      <c r="Q17" s="56"/>
    </row>
    <row r="18" spans="1:20" s="1" customFormat="1" ht="17.399999999999999" customHeight="1" x14ac:dyDescent="0.25">
      <c r="A18" s="358" t="s">
        <v>442</v>
      </c>
      <c r="B18" s="362" t="str">
        <f t="shared" ref="B18:G18" si="2">IFERROR(B13/B10,"")</f>
        <v/>
      </c>
      <c r="C18" s="362" t="str">
        <f t="shared" si="2"/>
        <v/>
      </c>
      <c r="D18" s="362" t="str">
        <f t="shared" si="2"/>
        <v/>
      </c>
      <c r="E18" s="362" t="str">
        <f t="shared" si="2"/>
        <v/>
      </c>
      <c r="F18" s="362" t="str">
        <f t="shared" si="2"/>
        <v/>
      </c>
      <c r="G18" s="156" t="str">
        <f t="shared" si="2"/>
        <v/>
      </c>
      <c r="I18" s="445"/>
      <c r="J18" s="445"/>
      <c r="K18" s="445"/>
      <c r="L18" s="445"/>
      <c r="M18" s="445"/>
      <c r="N18" s="445"/>
      <c r="O18" s="445"/>
      <c r="P18" s="445"/>
      <c r="Q18" s="56"/>
    </row>
    <row r="19" spans="1:20" s="1" customFormat="1" ht="17.399999999999999" customHeight="1" x14ac:dyDescent="0.25">
      <c r="A19" s="454"/>
      <c r="B19" s="455"/>
      <c r="C19" s="455"/>
      <c r="D19" s="455"/>
      <c r="E19" s="455"/>
      <c r="F19" s="455"/>
      <c r="G19" s="456"/>
      <c r="I19" s="447"/>
      <c r="J19" s="447"/>
      <c r="K19" s="447"/>
      <c r="L19" s="447"/>
      <c r="M19" s="447"/>
      <c r="N19" s="447"/>
      <c r="O19" s="447"/>
      <c r="P19" s="447"/>
      <c r="Q19" s="56"/>
    </row>
    <row r="20" spans="1:20" s="1" customFormat="1" ht="17.399999999999999" customHeight="1" x14ac:dyDescent="0.25">
      <c r="A20" s="360" t="s">
        <v>472</v>
      </c>
      <c r="B20" s="363"/>
      <c r="C20" s="363"/>
      <c r="D20" s="363"/>
      <c r="E20" s="363"/>
      <c r="F20" s="363"/>
      <c r="G20" s="457"/>
      <c r="I20" s="447"/>
      <c r="J20" s="447"/>
      <c r="K20" s="447"/>
      <c r="L20" s="447"/>
      <c r="M20" s="447"/>
      <c r="N20" s="447"/>
      <c r="O20" s="447"/>
      <c r="P20" s="447"/>
      <c r="Q20" s="56"/>
    </row>
    <row r="21" spans="1:20" s="1" customFormat="1" ht="17.399999999999999" customHeight="1" x14ac:dyDescent="0.25">
      <c r="A21" s="359" t="s">
        <v>332</v>
      </c>
      <c r="B21" s="364" t="str">
        <f>IF(B17="", "", IF(B20="", "", IF(B17=B20,"Met",IF(B20&lt;B17,"Exceeded",IF(B20&gt;B17,"Missed")))))</f>
        <v/>
      </c>
      <c r="C21" s="364" t="str">
        <f t="shared" ref="C21:F21" si="3">IF(C17="", "", IF(C20="", "", IF(C17=C20,"Met",IF(C20&lt;C17,"Exceeded",IF(C20&gt;C17,"Missed")))))</f>
        <v/>
      </c>
      <c r="D21" s="364" t="str">
        <f t="shared" si="3"/>
        <v/>
      </c>
      <c r="E21" s="364" t="str">
        <f t="shared" si="3"/>
        <v/>
      </c>
      <c r="F21" s="364" t="str">
        <f t="shared" si="3"/>
        <v/>
      </c>
      <c r="G21" s="458"/>
      <c r="I21" s="447"/>
      <c r="J21" s="447"/>
      <c r="K21" s="447"/>
      <c r="L21" s="447"/>
      <c r="M21" s="447"/>
      <c r="N21" s="447"/>
      <c r="O21" s="447"/>
      <c r="P21" s="447"/>
      <c r="Q21" s="56"/>
    </row>
    <row r="22" spans="1:20" s="1" customFormat="1" ht="17.399999999999999" customHeight="1" x14ac:dyDescent="0.25">
      <c r="A22" s="451"/>
      <c r="B22" s="452"/>
      <c r="C22" s="452"/>
      <c r="D22" s="452"/>
      <c r="E22" s="452"/>
      <c r="F22" s="452"/>
      <c r="G22" s="453"/>
      <c r="I22" s="447"/>
      <c r="J22" s="447"/>
      <c r="K22" s="447"/>
      <c r="L22" s="447"/>
      <c r="M22" s="447"/>
      <c r="N22" s="447"/>
      <c r="O22" s="447"/>
      <c r="P22" s="447"/>
      <c r="Q22" s="56"/>
    </row>
    <row r="23" spans="1:20" ht="17.399999999999999" customHeight="1" x14ac:dyDescent="0.25">
      <c r="A23" s="358" t="s">
        <v>470</v>
      </c>
      <c r="B23" s="365" t="str">
        <f>IFERROR(B10/B7,"")</f>
        <v/>
      </c>
      <c r="C23" s="365" t="str">
        <f t="shared" ref="C23:G23" si="4">IFERROR(C10/C7,"")</f>
        <v/>
      </c>
      <c r="D23" s="365" t="str">
        <f t="shared" si="4"/>
        <v/>
      </c>
      <c r="E23" s="365" t="str">
        <f t="shared" si="4"/>
        <v/>
      </c>
      <c r="F23" s="365" t="str">
        <f t="shared" si="4"/>
        <v/>
      </c>
      <c r="G23" s="365" t="str">
        <f t="shared" si="4"/>
        <v/>
      </c>
      <c r="H23" s="1"/>
      <c r="I23" s="63"/>
      <c r="J23" s="63"/>
      <c r="K23" s="63"/>
      <c r="L23" s="63"/>
      <c r="M23" s="63"/>
      <c r="N23" s="63"/>
      <c r="O23" s="63"/>
      <c r="P23" s="63"/>
      <c r="Q23" s="56"/>
      <c r="R23" s="1"/>
      <c r="S23" s="1"/>
      <c r="T23" s="1"/>
    </row>
    <row r="24" spans="1:20" ht="17.399999999999999" customHeight="1" x14ac:dyDescent="0.25">
      <c r="A24" s="358" t="s">
        <v>471</v>
      </c>
      <c r="B24" s="365" t="str">
        <f>IFERROR(B10/B8,"")</f>
        <v/>
      </c>
      <c r="C24" s="365" t="str">
        <f t="shared" ref="C24:G24" si="5">IFERROR(C10/C8,"")</f>
        <v/>
      </c>
      <c r="D24" s="365" t="str">
        <f t="shared" si="5"/>
        <v/>
      </c>
      <c r="E24" s="365" t="str">
        <f t="shared" si="5"/>
        <v/>
      </c>
      <c r="F24" s="365" t="str">
        <f t="shared" si="5"/>
        <v/>
      </c>
      <c r="G24" s="365" t="str">
        <f t="shared" si="5"/>
        <v/>
      </c>
      <c r="H24" s="1"/>
      <c r="I24" s="450"/>
      <c r="J24" s="450"/>
      <c r="K24" s="450"/>
      <c r="L24" s="450"/>
      <c r="M24" s="450"/>
      <c r="N24" s="450"/>
      <c r="O24" s="450"/>
      <c r="P24" s="450"/>
      <c r="Q24" s="450"/>
      <c r="R24" s="1"/>
      <c r="S24" s="1"/>
      <c r="T24" s="1"/>
    </row>
    <row r="25" spans="1:20" ht="17.399999999999999" customHeight="1" x14ac:dyDescent="0.25">
      <c r="A25" s="67"/>
      <c r="B25" s="69"/>
      <c r="C25" s="69"/>
      <c r="D25" s="69"/>
      <c r="E25" s="69"/>
      <c r="F25" s="69"/>
      <c r="G25" s="70"/>
      <c r="H25" s="1"/>
      <c r="I25" s="450"/>
      <c r="J25" s="450"/>
      <c r="K25" s="450"/>
      <c r="L25" s="450"/>
      <c r="M25" s="450"/>
      <c r="N25" s="450"/>
      <c r="O25" s="450"/>
      <c r="P25" s="450"/>
      <c r="Q25" s="450"/>
      <c r="R25" s="1"/>
      <c r="S25" s="1"/>
      <c r="T25" s="1"/>
    </row>
    <row r="26" spans="1:20" ht="17.399999999999999" customHeight="1" x14ac:dyDescent="0.25">
      <c r="A26" s="359" t="s">
        <v>147</v>
      </c>
      <c r="B26" s="366"/>
      <c r="C26" s="71"/>
      <c r="D26" s="72"/>
      <c r="E26" s="72"/>
      <c r="F26" s="73"/>
      <c r="G26" s="74"/>
      <c r="H26" s="1"/>
      <c r="I26" s="56"/>
      <c r="J26" s="56"/>
      <c r="K26" s="56"/>
      <c r="L26" s="56"/>
      <c r="M26" s="56"/>
      <c r="N26" s="56"/>
      <c r="O26" s="56"/>
      <c r="P26" s="56"/>
      <c r="Q26" s="56"/>
      <c r="R26" s="1"/>
      <c r="S26" s="1"/>
      <c r="T26" s="1"/>
    </row>
    <row r="27" spans="1:20" ht="17.399999999999999" customHeight="1" x14ac:dyDescent="0.3">
      <c r="A27" s="75"/>
      <c r="B27" s="72"/>
      <c r="C27" s="72"/>
      <c r="D27" s="72"/>
      <c r="E27" s="72"/>
      <c r="F27" s="72"/>
      <c r="G27" s="74"/>
      <c r="I27" s="448"/>
      <c r="J27" s="448"/>
      <c r="K27" s="448"/>
      <c r="L27" s="448"/>
      <c r="M27" s="448"/>
      <c r="N27" s="448"/>
      <c r="O27" s="448"/>
      <c r="P27" s="448"/>
      <c r="Q27" s="56"/>
    </row>
    <row r="28" spans="1:20" ht="17.399999999999999" customHeight="1" x14ac:dyDescent="0.25">
      <c r="A28" s="359" t="s">
        <v>468</v>
      </c>
      <c r="B28" s="361">
        <f>NPV(v_Discount,B12:F12)</f>
        <v>0</v>
      </c>
      <c r="C28" s="76"/>
      <c r="D28" s="77"/>
      <c r="E28" s="77"/>
      <c r="F28" s="77"/>
      <c r="G28" s="78"/>
      <c r="I28" s="56"/>
      <c r="J28" s="56"/>
      <c r="K28" s="56"/>
      <c r="L28" s="56"/>
      <c r="M28" s="56"/>
      <c r="N28" s="56"/>
      <c r="O28" s="56"/>
      <c r="P28" s="56"/>
      <c r="Q28" s="56"/>
    </row>
    <row r="29" spans="1:20" ht="17.399999999999999" customHeight="1" x14ac:dyDescent="0.25">
      <c r="A29" s="359" t="s">
        <v>469</v>
      </c>
      <c r="B29" s="361">
        <f>NPV(v_Discount,B13:F13)</f>
        <v>0</v>
      </c>
      <c r="C29" s="77"/>
      <c r="D29" s="77"/>
      <c r="E29" s="77"/>
      <c r="F29" s="77"/>
      <c r="G29" s="79"/>
      <c r="I29" s="59"/>
      <c r="J29" s="56"/>
      <c r="K29" s="56"/>
      <c r="L29" s="56"/>
      <c r="M29" s="56"/>
      <c r="N29" s="56"/>
      <c r="O29" s="56"/>
      <c r="P29" s="56"/>
      <c r="Q29" s="54"/>
    </row>
    <row r="30" spans="1:20" ht="13.8" x14ac:dyDescent="0.25">
      <c r="I30" s="59"/>
      <c r="J30" s="56"/>
      <c r="K30" s="56"/>
      <c r="L30" s="56"/>
      <c r="M30" s="56"/>
      <c r="N30" s="56"/>
      <c r="O30" s="56"/>
      <c r="P30" s="56"/>
      <c r="Q30" s="54"/>
    </row>
    <row r="31" spans="1:20" x14ac:dyDescent="0.25">
      <c r="I31" s="56"/>
      <c r="J31" s="56"/>
      <c r="K31" s="56"/>
      <c r="L31" s="56"/>
      <c r="M31" s="56"/>
      <c r="N31" s="56"/>
      <c r="O31" s="56"/>
      <c r="P31" s="56"/>
      <c r="Q31" s="54"/>
    </row>
    <row r="32" spans="1:20" ht="13.8" x14ac:dyDescent="0.25">
      <c r="I32" s="444"/>
      <c r="J32" s="444"/>
      <c r="K32" s="444"/>
      <c r="L32" s="444"/>
      <c r="M32" s="444"/>
      <c r="N32" s="444"/>
      <c r="O32" s="444"/>
      <c r="P32" s="444"/>
      <c r="Q32" s="54"/>
    </row>
    <row r="33" spans="9:17" x14ac:dyDescent="0.25">
      <c r="I33" s="449"/>
      <c r="J33" s="449"/>
      <c r="K33" s="449"/>
      <c r="L33" s="449"/>
      <c r="M33" s="449"/>
      <c r="N33" s="449"/>
      <c r="O33" s="449"/>
      <c r="P33" s="449"/>
      <c r="Q33" s="54"/>
    </row>
    <row r="34" spans="9:17" x14ac:dyDescent="0.25">
      <c r="I34" s="442"/>
      <c r="J34" s="442"/>
      <c r="K34" s="442"/>
      <c r="L34" s="442"/>
      <c r="M34" s="442"/>
      <c r="N34" s="442"/>
      <c r="O34" s="442"/>
      <c r="P34" s="442"/>
      <c r="Q34" s="54"/>
    </row>
    <row r="35" spans="9:17" x14ac:dyDescent="0.25">
      <c r="I35" s="54"/>
      <c r="J35" s="54"/>
      <c r="K35" s="54"/>
      <c r="L35" s="54"/>
      <c r="M35" s="54"/>
      <c r="N35" s="54"/>
      <c r="O35" s="54"/>
      <c r="P35" s="54"/>
      <c r="Q35" s="54"/>
    </row>
    <row r="36" spans="9:17" ht="13.8" x14ac:dyDescent="0.25">
      <c r="I36" s="444"/>
      <c r="J36" s="444"/>
      <c r="K36" s="444"/>
      <c r="L36" s="444"/>
      <c r="M36" s="444"/>
      <c r="N36" s="444"/>
      <c r="O36" s="444"/>
      <c r="P36" s="444"/>
      <c r="Q36" s="54"/>
    </row>
    <row r="37" spans="9:17" ht="13.8" x14ac:dyDescent="0.25">
      <c r="I37" s="443"/>
      <c r="J37" s="443"/>
      <c r="K37" s="443"/>
      <c r="L37" s="443"/>
      <c r="M37" s="443"/>
      <c r="N37" s="443"/>
      <c r="O37" s="443"/>
      <c r="P37" s="443"/>
      <c r="Q37" s="54"/>
    </row>
    <row r="38" spans="9:17" x14ac:dyDescent="0.25">
      <c r="I38" s="442"/>
      <c r="J38" s="442"/>
      <c r="K38" s="442"/>
      <c r="L38" s="442"/>
      <c r="M38" s="442"/>
      <c r="N38" s="442"/>
      <c r="O38" s="442"/>
      <c r="P38" s="442"/>
      <c r="Q38" s="54"/>
    </row>
    <row r="39" spans="9:17" x14ac:dyDescent="0.25">
      <c r="I39" s="54"/>
      <c r="J39" s="54"/>
      <c r="K39" s="54"/>
      <c r="L39" s="54"/>
      <c r="M39" s="54"/>
      <c r="N39" s="54"/>
      <c r="O39" s="54"/>
      <c r="P39" s="54"/>
      <c r="Q39" s="54"/>
    </row>
    <row r="40" spans="9:17" ht="13.8" x14ac:dyDescent="0.25">
      <c r="I40" s="444"/>
      <c r="J40" s="444"/>
      <c r="K40" s="444"/>
      <c r="L40" s="444"/>
      <c r="M40" s="444"/>
      <c r="N40" s="444"/>
      <c r="O40" s="444"/>
      <c r="P40" s="444"/>
      <c r="Q40" s="54"/>
    </row>
    <row r="41" spans="9:17" x14ac:dyDescent="0.25">
      <c r="I41" s="445"/>
      <c r="J41" s="445"/>
      <c r="K41" s="445"/>
      <c r="L41" s="445"/>
      <c r="M41" s="445"/>
      <c r="N41" s="445"/>
      <c r="O41" s="445"/>
      <c r="P41" s="445"/>
      <c r="Q41" s="54"/>
    </row>
    <row r="42" spans="9:17" x14ac:dyDescent="0.25">
      <c r="I42" s="445"/>
      <c r="J42" s="445"/>
      <c r="K42" s="445"/>
      <c r="L42" s="445"/>
      <c r="M42" s="445"/>
      <c r="N42" s="445"/>
      <c r="O42" s="445"/>
      <c r="P42" s="445"/>
      <c r="Q42" s="54"/>
    </row>
    <row r="43" spans="9:17" x14ac:dyDescent="0.25">
      <c r="I43" s="442"/>
      <c r="J43" s="442"/>
      <c r="K43" s="442"/>
      <c r="L43" s="442"/>
      <c r="M43" s="442"/>
      <c r="N43" s="442"/>
      <c r="O43" s="442"/>
      <c r="P43" s="442"/>
      <c r="Q43" s="54"/>
    </row>
    <row r="44" spans="9:17" x14ac:dyDescent="0.25">
      <c r="I44" s="54"/>
      <c r="J44" s="54"/>
      <c r="K44" s="54"/>
      <c r="L44" s="54"/>
      <c r="M44" s="54"/>
      <c r="N44" s="54"/>
      <c r="O44" s="54"/>
      <c r="P44" s="54"/>
      <c r="Q44" s="54"/>
    </row>
    <row r="45" spans="9:17" ht="12.75" customHeight="1" x14ac:dyDescent="0.25">
      <c r="I45" s="444"/>
      <c r="J45" s="444"/>
      <c r="K45" s="444"/>
      <c r="L45" s="444"/>
      <c r="M45" s="444"/>
      <c r="N45" s="444"/>
      <c r="O45" s="444"/>
      <c r="P45" s="444"/>
      <c r="Q45" s="54"/>
    </row>
    <row r="46" spans="9:17" x14ac:dyDescent="0.25">
      <c r="I46" s="445"/>
      <c r="J46" s="445"/>
      <c r="K46" s="445"/>
      <c r="L46" s="445"/>
      <c r="M46" s="445"/>
      <c r="N46" s="445"/>
      <c r="O46" s="445"/>
      <c r="P46" s="445"/>
      <c r="Q46" s="54"/>
    </row>
    <row r="47" spans="9:17" x14ac:dyDescent="0.25">
      <c r="I47" s="445"/>
      <c r="J47" s="445"/>
      <c r="K47" s="445"/>
      <c r="L47" s="445"/>
      <c r="M47" s="445"/>
      <c r="N47" s="445"/>
      <c r="O47" s="445"/>
      <c r="P47" s="445"/>
      <c r="Q47" s="54"/>
    </row>
    <row r="48" spans="9:17" ht="2.25" hidden="1" customHeight="1" x14ac:dyDescent="0.25">
      <c r="I48" s="446"/>
      <c r="J48" s="446"/>
      <c r="K48" s="446"/>
      <c r="L48" s="446"/>
      <c r="M48" s="446"/>
      <c r="N48" s="446"/>
      <c r="O48" s="446"/>
      <c r="P48" s="446"/>
      <c r="Q48" s="54"/>
    </row>
    <row r="49" spans="9:18" x14ac:dyDescent="0.25">
      <c r="I49" s="55"/>
      <c r="J49" s="57"/>
      <c r="K49" s="57"/>
      <c r="L49" s="57"/>
      <c r="M49" s="57"/>
      <c r="N49" s="57"/>
      <c r="O49" s="57"/>
      <c r="P49" s="57"/>
      <c r="Q49" s="54"/>
    </row>
    <row r="50" spans="9:18" x14ac:dyDescent="0.25">
      <c r="I50" s="54"/>
      <c r="J50" s="54"/>
      <c r="K50" s="54"/>
      <c r="L50" s="54"/>
      <c r="M50" s="54"/>
      <c r="N50" s="54"/>
      <c r="O50" s="54"/>
      <c r="P50" s="54"/>
      <c r="Q50" s="54"/>
      <c r="R50" s="49"/>
    </row>
    <row r="51" spans="9:18" ht="13.8" x14ac:dyDescent="0.25">
      <c r="I51" s="444"/>
      <c r="J51" s="444"/>
      <c r="K51" s="444"/>
      <c r="L51" s="444"/>
      <c r="M51" s="444"/>
      <c r="N51" s="444"/>
      <c r="O51" s="444"/>
      <c r="P51" s="444"/>
      <c r="Q51" s="54"/>
    </row>
    <row r="52" spans="9:18" x14ac:dyDescent="0.25">
      <c r="I52" s="445"/>
      <c r="J52" s="445"/>
      <c r="K52" s="445"/>
      <c r="L52" s="445"/>
      <c r="M52" s="445"/>
      <c r="N52" s="445"/>
      <c r="O52" s="445"/>
      <c r="P52" s="445"/>
      <c r="Q52" s="54"/>
    </row>
    <row r="53" spans="9:18" x14ac:dyDescent="0.25">
      <c r="I53" s="445"/>
      <c r="J53" s="445"/>
      <c r="K53" s="445"/>
      <c r="L53" s="445"/>
      <c r="M53" s="445"/>
      <c r="N53" s="445"/>
      <c r="O53" s="445"/>
      <c r="P53" s="445"/>
      <c r="Q53" s="54"/>
    </row>
    <row r="54" spans="9:18" x14ac:dyDescent="0.25">
      <c r="I54" s="445"/>
      <c r="J54" s="445"/>
      <c r="K54" s="445"/>
      <c r="L54" s="445"/>
      <c r="M54" s="445"/>
      <c r="N54" s="445"/>
      <c r="O54" s="445"/>
      <c r="P54" s="445"/>
      <c r="Q54" s="54"/>
    </row>
    <row r="55" spans="9:18" x14ac:dyDescent="0.25">
      <c r="I55" s="442"/>
      <c r="J55" s="442"/>
      <c r="K55" s="442"/>
      <c r="L55" s="442"/>
      <c r="M55" s="442"/>
      <c r="N55" s="442"/>
      <c r="O55" s="442"/>
      <c r="P55" s="442"/>
      <c r="Q55" s="54"/>
    </row>
    <row r="56" spans="9:18" x14ac:dyDescent="0.25">
      <c r="I56" s="54"/>
      <c r="J56" s="54"/>
      <c r="K56" s="54"/>
      <c r="L56" s="54"/>
      <c r="M56" s="54"/>
      <c r="N56" s="54"/>
      <c r="O56" s="54"/>
      <c r="P56" s="54"/>
      <c r="Q56" s="54"/>
    </row>
    <row r="57" spans="9:18" ht="13.8" x14ac:dyDescent="0.25">
      <c r="I57" s="444"/>
      <c r="J57" s="444"/>
      <c r="K57" s="444"/>
      <c r="L57" s="444"/>
      <c r="M57" s="444"/>
      <c r="N57" s="444"/>
      <c r="O57" s="444"/>
      <c r="P57" s="444"/>
      <c r="Q57" s="54"/>
    </row>
    <row r="58" spans="9:18" ht="13.8" x14ac:dyDescent="0.25">
      <c r="I58" s="443"/>
      <c r="J58" s="443"/>
      <c r="K58" s="443"/>
      <c r="L58" s="443"/>
      <c r="M58" s="443"/>
      <c r="N58" s="443"/>
      <c r="O58" s="443"/>
      <c r="P58" s="443"/>
      <c r="Q58" s="54"/>
    </row>
    <row r="59" spans="9:18" x14ac:dyDescent="0.25">
      <c r="I59" s="442"/>
      <c r="J59" s="442"/>
      <c r="K59" s="442"/>
      <c r="L59" s="442"/>
      <c r="M59" s="442"/>
      <c r="N59" s="442"/>
      <c r="O59" s="442"/>
      <c r="P59" s="442"/>
      <c r="Q59" s="54"/>
    </row>
    <row r="60" spans="9:18" x14ac:dyDescent="0.25">
      <c r="I60" s="54"/>
      <c r="J60" s="54"/>
      <c r="K60" s="54"/>
      <c r="L60" s="54"/>
      <c r="M60" s="54"/>
      <c r="N60" s="54"/>
      <c r="O60" s="54"/>
      <c r="P60" s="54"/>
      <c r="Q60" s="54"/>
    </row>
    <row r="61" spans="9:18" ht="13.8" x14ac:dyDescent="0.25">
      <c r="I61" s="444"/>
      <c r="J61" s="444"/>
      <c r="K61" s="444"/>
      <c r="L61" s="444"/>
      <c r="M61" s="444"/>
      <c r="N61" s="444"/>
      <c r="O61" s="444"/>
      <c r="P61" s="444"/>
      <c r="Q61" s="54"/>
    </row>
    <row r="62" spans="9:18" ht="13.8" x14ac:dyDescent="0.25">
      <c r="I62" s="443"/>
      <c r="J62" s="443"/>
      <c r="K62" s="443"/>
      <c r="L62" s="443"/>
      <c r="M62" s="443"/>
      <c r="N62" s="443"/>
      <c r="O62" s="443"/>
      <c r="P62" s="443"/>
      <c r="Q62" s="54"/>
    </row>
    <row r="63" spans="9:18" x14ac:dyDescent="0.25">
      <c r="I63" s="442"/>
      <c r="J63" s="442"/>
      <c r="K63" s="442"/>
      <c r="L63" s="442"/>
      <c r="M63" s="442"/>
      <c r="N63" s="442"/>
      <c r="O63" s="442"/>
      <c r="P63" s="442"/>
      <c r="Q63" s="54"/>
    </row>
    <row r="64" spans="9:18" ht="14.25" customHeight="1" x14ac:dyDescent="0.25">
      <c r="I64" s="54"/>
      <c r="J64" s="54"/>
      <c r="K64" s="54"/>
      <c r="L64" s="54"/>
      <c r="M64" s="54"/>
      <c r="N64" s="54"/>
      <c r="O64" s="54"/>
      <c r="P64" s="54"/>
      <c r="Q64" s="54"/>
    </row>
    <row r="65" spans="9:17" ht="13.8" x14ac:dyDescent="0.25">
      <c r="I65" s="444"/>
      <c r="J65" s="444"/>
      <c r="K65" s="444"/>
      <c r="L65" s="444"/>
      <c r="M65" s="444"/>
      <c r="N65" s="444"/>
      <c r="O65" s="444"/>
      <c r="P65" s="444"/>
      <c r="Q65" s="54"/>
    </row>
    <row r="66" spans="9:17" ht="13.8" x14ac:dyDescent="0.25">
      <c r="I66" s="443"/>
      <c r="J66" s="443"/>
      <c r="K66" s="443"/>
      <c r="L66" s="443"/>
      <c r="M66" s="443"/>
      <c r="N66" s="443"/>
      <c r="O66" s="443"/>
      <c r="P66" s="443"/>
      <c r="Q66" s="54"/>
    </row>
    <row r="67" spans="9:17" x14ac:dyDescent="0.25">
      <c r="I67" s="442"/>
      <c r="J67" s="442"/>
      <c r="K67" s="442"/>
      <c r="L67" s="442"/>
      <c r="M67" s="442"/>
      <c r="N67" s="442"/>
      <c r="O67" s="442"/>
      <c r="P67" s="442"/>
      <c r="Q67" s="54"/>
    </row>
    <row r="68" spans="9:17" x14ac:dyDescent="0.25">
      <c r="I68" s="54"/>
      <c r="J68" s="54"/>
      <c r="K68" s="54"/>
      <c r="L68" s="54"/>
      <c r="M68" s="54"/>
      <c r="N68" s="54"/>
      <c r="O68" s="54"/>
      <c r="P68" s="54"/>
      <c r="Q68" s="54"/>
    </row>
    <row r="69" spans="9:17" ht="13.8" x14ac:dyDescent="0.25">
      <c r="I69" s="58"/>
      <c r="J69" s="58"/>
      <c r="K69" s="58"/>
      <c r="L69" s="58"/>
      <c r="M69" s="58"/>
      <c r="N69" s="58"/>
      <c r="O69" s="58"/>
      <c r="P69" s="58"/>
      <c r="Q69" s="58"/>
    </row>
    <row r="70" spans="9:17" ht="13.8" x14ac:dyDescent="0.25">
      <c r="I70" s="60"/>
      <c r="J70" s="53"/>
      <c r="K70" s="53"/>
      <c r="L70" s="53"/>
      <c r="M70" s="53"/>
      <c r="N70" s="58"/>
      <c r="O70" s="58"/>
      <c r="P70" s="58"/>
      <c r="Q70" s="58"/>
    </row>
    <row r="71" spans="9:17" ht="13.8" x14ac:dyDescent="0.25">
      <c r="I71" s="53"/>
      <c r="J71" s="53"/>
      <c r="K71" s="53"/>
      <c r="L71" s="53"/>
      <c r="M71" s="53"/>
      <c r="N71" s="58"/>
      <c r="O71" s="58"/>
      <c r="P71" s="58"/>
      <c r="Q71" s="58"/>
    </row>
    <row r="72" spans="9:17" x14ac:dyDescent="0.25">
      <c r="I72" s="442"/>
      <c r="J72" s="442"/>
      <c r="K72" s="442"/>
      <c r="L72" s="442"/>
      <c r="M72" s="442"/>
      <c r="N72" s="442"/>
      <c r="O72" s="442"/>
      <c r="P72" s="442"/>
      <c r="Q72" s="442"/>
    </row>
    <row r="73" spans="9:17" x14ac:dyDescent="0.25">
      <c r="I73" s="54"/>
      <c r="J73" s="54"/>
      <c r="K73" s="54"/>
      <c r="L73" s="54"/>
      <c r="M73" s="54"/>
      <c r="N73" s="54"/>
      <c r="O73" s="54"/>
      <c r="P73" s="54"/>
      <c r="Q73" s="54"/>
    </row>
    <row r="74" spans="9:17" x14ac:dyDescent="0.25">
      <c r="I74" s="54"/>
      <c r="J74" s="54"/>
      <c r="K74" s="54"/>
      <c r="L74" s="54"/>
      <c r="M74" s="54"/>
      <c r="N74" s="54"/>
      <c r="O74" s="54"/>
      <c r="P74" s="54"/>
      <c r="Q74" s="54"/>
    </row>
    <row r="75" spans="9:17" x14ac:dyDescent="0.25">
      <c r="I75" s="54"/>
      <c r="J75" s="54"/>
      <c r="K75" s="54"/>
      <c r="L75" s="54"/>
      <c r="M75" s="54"/>
      <c r="N75" s="54"/>
      <c r="O75" s="54"/>
      <c r="P75" s="54"/>
      <c r="Q75" s="54"/>
    </row>
  </sheetData>
  <mergeCells count="38">
    <mergeCell ref="A9:G9"/>
    <mergeCell ref="I6:L6"/>
    <mergeCell ref="I8:P8"/>
    <mergeCell ref="A11:G11"/>
    <mergeCell ref="I10:P14"/>
    <mergeCell ref="I15:P15"/>
    <mergeCell ref="I36:P36"/>
    <mergeCell ref="A22:G22"/>
    <mergeCell ref="A19:G19"/>
    <mergeCell ref="I17:P18"/>
    <mergeCell ref="G20:G21"/>
    <mergeCell ref="I46:P47"/>
    <mergeCell ref="I48:P48"/>
    <mergeCell ref="I40:P40"/>
    <mergeCell ref="I45:P45"/>
    <mergeCell ref="I19:P22"/>
    <mergeCell ref="I27:P27"/>
    <mergeCell ref="I32:P32"/>
    <mergeCell ref="I33:P33"/>
    <mergeCell ref="I34:P34"/>
    <mergeCell ref="I43:P43"/>
    <mergeCell ref="I41:P42"/>
    <mergeCell ref="I37:P37"/>
    <mergeCell ref="I38:P38"/>
    <mergeCell ref="I24:Q25"/>
    <mergeCell ref="I52:P54"/>
    <mergeCell ref="I51:P51"/>
    <mergeCell ref="I55:P55"/>
    <mergeCell ref="I59:P59"/>
    <mergeCell ref="I58:P58"/>
    <mergeCell ref="I57:P57"/>
    <mergeCell ref="I72:Q72"/>
    <mergeCell ref="I62:P62"/>
    <mergeCell ref="I63:P63"/>
    <mergeCell ref="I61:P61"/>
    <mergeCell ref="I67:P67"/>
    <mergeCell ref="I66:P66"/>
    <mergeCell ref="I65:P65"/>
  </mergeCells>
  <phoneticPr fontId="22" type="noConversion"/>
  <pageMargins left="0.74803149606299213" right="0.74803149606299213" top="0.98425196850393704" bottom="0.98425196850393704" header="0.51181102362204722" footer="0.51181102362204722"/>
  <pageSetup paperSize="9" scale="10" orientation="landscape"/>
  <headerFooter alignWithMargins="0">
    <oddFooter>&amp;L&amp;F</oddFooter>
  </headerFooter>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8"/>
  <sheetViews>
    <sheetView showGridLines="0" workbookViewId="0">
      <selection activeCell="G18" sqref="G18"/>
    </sheetView>
  </sheetViews>
  <sheetFormatPr defaultColWidth="8.6640625" defaultRowHeight="13.2" x14ac:dyDescent="0.25"/>
  <cols>
    <col min="1" max="1" width="42.6640625" customWidth="1"/>
    <col min="2" max="2" width="31.44140625" bestFit="1" customWidth="1"/>
    <col min="5" max="5" width="10.109375" bestFit="1" customWidth="1"/>
  </cols>
  <sheetData>
    <row r="1" spans="1:11" ht="17.399999999999999" x14ac:dyDescent="0.3">
      <c r="A1" s="10" t="s">
        <v>14</v>
      </c>
      <c r="B1" s="2"/>
      <c r="C1" s="3"/>
      <c r="D1" s="3"/>
      <c r="E1" s="4"/>
      <c r="F1" s="5"/>
      <c r="G1" s="5"/>
      <c r="H1" s="5"/>
      <c r="I1" s="5"/>
      <c r="J1" s="5"/>
      <c r="K1" s="5"/>
    </row>
    <row r="2" spans="1:11" ht="17.399999999999999" x14ac:dyDescent="0.3">
      <c r="A2" s="2"/>
      <c r="B2" s="2"/>
      <c r="C2" s="3"/>
      <c r="D2" s="3"/>
      <c r="E2" s="4"/>
      <c r="F2" s="5"/>
      <c r="G2" s="5"/>
      <c r="H2" s="5"/>
      <c r="I2" s="5"/>
      <c r="J2" s="5"/>
      <c r="K2" s="5"/>
    </row>
    <row r="3" spans="1:11" ht="17.399999999999999" x14ac:dyDescent="0.3">
      <c r="A3" s="2" t="s">
        <v>6</v>
      </c>
      <c r="B3" s="2"/>
      <c r="C3" s="3"/>
      <c r="D3" s="3"/>
      <c r="E3" s="4"/>
      <c r="F3" s="5"/>
      <c r="G3" s="5"/>
      <c r="H3" s="5"/>
      <c r="I3" s="5"/>
      <c r="J3" s="5"/>
      <c r="K3" s="5"/>
    </row>
    <row r="7" spans="1:11" x14ac:dyDescent="0.25">
      <c r="A7" s="9" t="s">
        <v>7</v>
      </c>
      <c r="B7" s="9" t="s">
        <v>8</v>
      </c>
      <c r="D7" s="9" t="s">
        <v>11</v>
      </c>
      <c r="E7" s="12">
        <v>40148</v>
      </c>
    </row>
    <row r="8" spans="1:11" x14ac:dyDescent="0.25">
      <c r="A8" s="9"/>
      <c r="D8" s="9"/>
    </row>
    <row r="9" spans="1:11" x14ac:dyDescent="0.25">
      <c r="A9" s="9" t="s">
        <v>12</v>
      </c>
      <c r="B9" s="9" t="s">
        <v>9</v>
      </c>
      <c r="D9" s="9" t="s">
        <v>11</v>
      </c>
      <c r="E9" s="12">
        <v>40157</v>
      </c>
    </row>
    <row r="10" spans="1:11" x14ac:dyDescent="0.25">
      <c r="A10" s="9" t="s">
        <v>12</v>
      </c>
      <c r="B10" s="9" t="s">
        <v>10</v>
      </c>
      <c r="D10" s="9" t="s">
        <v>11</v>
      </c>
      <c r="E10" s="12">
        <v>40157</v>
      </c>
    </row>
    <row r="11" spans="1:11" x14ac:dyDescent="0.25">
      <c r="A11" s="9" t="s">
        <v>12</v>
      </c>
      <c r="B11" s="9" t="s">
        <v>9</v>
      </c>
      <c r="D11" s="9" t="s">
        <v>11</v>
      </c>
      <c r="E11" s="12">
        <v>40205</v>
      </c>
    </row>
    <row r="12" spans="1:11" x14ac:dyDescent="0.25">
      <c r="A12" s="9" t="s">
        <v>12</v>
      </c>
      <c r="B12" s="9" t="s">
        <v>15</v>
      </c>
      <c r="D12" s="9" t="s">
        <v>11</v>
      </c>
      <c r="E12" s="12">
        <v>40214</v>
      </c>
    </row>
    <row r="13" spans="1:11" x14ac:dyDescent="0.25">
      <c r="A13" s="9" t="s">
        <v>12</v>
      </c>
      <c r="B13" s="9" t="s">
        <v>13</v>
      </c>
      <c r="D13" s="9" t="s">
        <v>11</v>
      </c>
      <c r="E13" s="12">
        <v>40220</v>
      </c>
      <c r="F13" s="9" t="s">
        <v>18</v>
      </c>
    </row>
    <row r="14" spans="1:11" x14ac:dyDescent="0.25">
      <c r="A14" s="9" t="s">
        <v>19</v>
      </c>
      <c r="B14" s="9" t="s">
        <v>9</v>
      </c>
      <c r="D14" s="9" t="s">
        <v>11</v>
      </c>
      <c r="E14" s="12">
        <v>40235</v>
      </c>
    </row>
    <row r="15" spans="1:11" x14ac:dyDescent="0.25">
      <c r="A15" s="21" t="s">
        <v>20</v>
      </c>
      <c r="B15" s="9" t="s">
        <v>13</v>
      </c>
      <c r="D15" s="9" t="s">
        <v>11</v>
      </c>
      <c r="E15" s="12">
        <v>40240</v>
      </c>
      <c r="F15" s="9" t="s">
        <v>21</v>
      </c>
    </row>
    <row r="16" spans="1:11" x14ac:dyDescent="0.25">
      <c r="A16" s="21" t="s">
        <v>23</v>
      </c>
      <c r="B16" s="9" t="s">
        <v>13</v>
      </c>
      <c r="D16" s="9" t="s">
        <v>11</v>
      </c>
      <c r="E16" s="12">
        <v>40241</v>
      </c>
      <c r="F16" s="9" t="s">
        <v>22</v>
      </c>
    </row>
    <row r="17" spans="1:7" x14ac:dyDescent="0.25">
      <c r="A17" s="21" t="s">
        <v>25</v>
      </c>
      <c r="B17" s="9" t="s">
        <v>9</v>
      </c>
      <c r="D17" s="9" t="s">
        <v>11</v>
      </c>
      <c r="E17" s="12"/>
      <c r="F17" s="9" t="s">
        <v>24</v>
      </c>
    </row>
    <row r="18" spans="1:7" x14ac:dyDescent="0.25">
      <c r="A18" s="22" t="s">
        <v>26</v>
      </c>
      <c r="B18" s="9" t="s">
        <v>13</v>
      </c>
      <c r="D18" s="9" t="s">
        <v>11</v>
      </c>
      <c r="E18" s="12">
        <v>40352</v>
      </c>
      <c r="F18" s="9" t="s">
        <v>27</v>
      </c>
      <c r="G18" s="21" t="s">
        <v>28</v>
      </c>
    </row>
  </sheetData>
  <phoneticPr fontId="33" type="noConversion"/>
  <pageMargins left="0.70866141732283472" right="0.70866141732283472" top="0.74803149606299213" bottom="0.74803149606299213" header="0.31496062992125984" footer="0.31496062992125984"/>
  <pageSetup paperSize="9" orientation="landscape"/>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21"/>
  <sheetViews>
    <sheetView showGridLines="0" workbookViewId="0">
      <pane ySplit="3" topLeftCell="A4" activePane="bottomLeft" state="frozen"/>
      <selection pane="bottomLeft" activeCell="A72" sqref="A72"/>
    </sheetView>
  </sheetViews>
  <sheetFormatPr defaultColWidth="8.88671875" defaultRowHeight="13.2" x14ac:dyDescent="0.25"/>
  <cols>
    <col min="2" max="12" width="14.109375" customWidth="1"/>
  </cols>
  <sheetData>
    <row r="1" spans="1:12" ht="9" customHeight="1" x14ac:dyDescent="0.25">
      <c r="A1" s="34"/>
      <c r="B1" s="34"/>
      <c r="C1" s="34"/>
      <c r="D1" s="34"/>
      <c r="E1" s="34"/>
      <c r="F1" s="34"/>
      <c r="G1" s="34"/>
      <c r="H1" s="34"/>
      <c r="I1" s="34"/>
      <c r="J1" s="34"/>
      <c r="K1" s="34"/>
      <c r="L1" s="34"/>
    </row>
    <row r="2" spans="1:12" ht="21.9" customHeight="1" x14ac:dyDescent="0.25">
      <c r="A2" s="83" t="s">
        <v>360</v>
      </c>
      <c r="B2" s="84"/>
      <c r="C2" s="84"/>
      <c r="D2" s="84"/>
      <c r="E2" s="84"/>
      <c r="F2" s="84"/>
      <c r="G2" s="88"/>
      <c r="H2" s="84"/>
      <c r="I2" s="84"/>
    </row>
    <row r="3" spans="1:12" s="87" customFormat="1" ht="7.2" customHeight="1" x14ac:dyDescent="0.25">
      <c r="A3" s="89"/>
      <c r="B3" s="89"/>
      <c r="C3" s="89"/>
      <c r="D3" s="89"/>
      <c r="E3" s="89"/>
      <c r="F3" s="89"/>
      <c r="G3" s="90"/>
      <c r="H3" s="89"/>
      <c r="I3" s="89"/>
    </row>
    <row r="4" spans="1:12" ht="13.2" customHeight="1" x14ac:dyDescent="0.25">
      <c r="A4" s="84"/>
      <c r="B4" s="84"/>
      <c r="C4" s="84"/>
      <c r="D4" s="84"/>
      <c r="E4" s="84"/>
      <c r="F4" s="84"/>
      <c r="G4" s="88"/>
      <c r="H4" s="84"/>
      <c r="I4" s="84"/>
    </row>
    <row r="5" spans="1:12" ht="17.399999999999999" x14ac:dyDescent="0.25">
      <c r="A5" s="99" t="s">
        <v>361</v>
      </c>
      <c r="B5" s="84"/>
      <c r="C5" s="84"/>
      <c r="D5" s="84"/>
      <c r="E5" s="84"/>
      <c r="F5" s="84"/>
      <c r="G5" s="88"/>
      <c r="H5" s="84"/>
      <c r="I5" s="84"/>
    </row>
    <row r="6" spans="1:12" ht="15.6" x14ac:dyDescent="0.25">
      <c r="A6" s="91"/>
      <c r="B6" s="84"/>
      <c r="C6" s="84"/>
      <c r="D6" s="84"/>
      <c r="E6" s="84"/>
      <c r="F6" s="84"/>
      <c r="G6" s="88"/>
      <c r="H6" s="84"/>
      <c r="I6" s="84"/>
    </row>
    <row r="7" spans="1:12" ht="13.8" x14ac:dyDescent="0.25">
      <c r="A7" s="100" t="s">
        <v>373</v>
      </c>
      <c r="B7" s="101"/>
      <c r="C7" s="101"/>
      <c r="D7" s="101"/>
      <c r="E7" s="101"/>
      <c r="F7" s="101"/>
      <c r="G7" s="101"/>
      <c r="H7" s="101"/>
      <c r="I7" s="84"/>
    </row>
    <row r="8" spans="1:12" ht="13.8" x14ac:dyDescent="0.25">
      <c r="A8" s="102"/>
      <c r="B8" s="101"/>
      <c r="C8" s="101"/>
      <c r="D8" s="101"/>
      <c r="E8" s="101"/>
      <c r="F8" s="101"/>
      <c r="G8" s="101"/>
      <c r="H8" s="101"/>
      <c r="I8" s="84"/>
    </row>
    <row r="9" spans="1:12" ht="13.8" x14ac:dyDescent="0.25">
      <c r="A9" s="102" t="s">
        <v>374</v>
      </c>
      <c r="B9" s="102"/>
      <c r="C9" s="102"/>
      <c r="D9" s="102"/>
      <c r="E9" s="102"/>
      <c r="F9" s="101"/>
      <c r="G9" s="101"/>
      <c r="H9" s="101"/>
      <c r="I9" s="84"/>
    </row>
    <row r="10" spans="1:12" ht="13.8" x14ac:dyDescent="0.25">
      <c r="A10" s="102" t="s">
        <v>342</v>
      </c>
      <c r="B10" s="102"/>
      <c r="C10" s="102"/>
      <c r="D10" s="102"/>
      <c r="E10" s="102"/>
      <c r="F10" s="101"/>
      <c r="G10" s="101"/>
      <c r="H10" s="101"/>
      <c r="I10" s="84"/>
    </row>
    <row r="11" spans="1:12" ht="13.8" x14ac:dyDescent="0.25">
      <c r="A11" s="102" t="s">
        <v>343</v>
      </c>
      <c r="B11" s="102"/>
      <c r="C11" s="102"/>
      <c r="D11" s="102"/>
      <c r="E11" s="102"/>
      <c r="F11" s="101"/>
      <c r="G11" s="101"/>
      <c r="H11" s="101"/>
      <c r="I11" s="84"/>
    </row>
    <row r="12" spans="1:12" ht="13.8" x14ac:dyDescent="0.25">
      <c r="A12" s="102"/>
      <c r="B12" s="102"/>
      <c r="C12" s="102"/>
      <c r="D12" s="102"/>
      <c r="E12" s="102"/>
      <c r="F12" s="101"/>
      <c r="G12" s="101"/>
      <c r="H12" s="101"/>
      <c r="I12" s="84"/>
    </row>
    <row r="13" spans="1:12" ht="13.8" x14ac:dyDescent="0.25">
      <c r="A13" s="102" t="s">
        <v>375</v>
      </c>
      <c r="B13" s="102"/>
      <c r="C13" s="102"/>
      <c r="D13" s="102"/>
      <c r="E13" s="102"/>
      <c r="F13" s="101"/>
      <c r="G13" s="101"/>
      <c r="H13" s="101"/>
      <c r="I13" s="84"/>
    </row>
    <row r="14" spans="1:12" ht="13.8" x14ac:dyDescent="0.25">
      <c r="A14" s="102" t="s">
        <v>344</v>
      </c>
      <c r="B14" s="102"/>
      <c r="C14" s="102"/>
      <c r="D14" s="102"/>
      <c r="E14" s="102"/>
      <c r="F14" s="101"/>
      <c r="G14" s="101"/>
      <c r="H14" s="101"/>
      <c r="I14" s="84"/>
    </row>
    <row r="15" spans="1:12" ht="13.8" x14ac:dyDescent="0.25">
      <c r="A15" s="102" t="s">
        <v>345</v>
      </c>
      <c r="B15" s="102"/>
      <c r="C15" s="102"/>
      <c r="D15" s="102"/>
      <c r="E15" s="102"/>
      <c r="F15" s="101"/>
      <c r="G15" s="101"/>
      <c r="H15" s="101"/>
      <c r="I15" s="84"/>
    </row>
    <row r="16" spans="1:12" ht="13.8" x14ac:dyDescent="0.25">
      <c r="A16" s="102" t="s">
        <v>346</v>
      </c>
      <c r="B16" s="102"/>
      <c r="C16" s="102"/>
      <c r="D16" s="102"/>
      <c r="E16" s="102"/>
      <c r="F16" s="101"/>
      <c r="G16" s="101"/>
      <c r="H16" s="101"/>
      <c r="I16" s="84"/>
    </row>
    <row r="17" spans="1:9" ht="13.8" x14ac:dyDescent="0.25">
      <c r="A17" s="102"/>
      <c r="B17" s="102"/>
      <c r="C17" s="102"/>
      <c r="D17" s="102"/>
      <c r="E17" s="102"/>
      <c r="F17" s="101"/>
      <c r="G17" s="101"/>
      <c r="H17" s="101"/>
      <c r="I17" s="84"/>
    </row>
    <row r="18" spans="1:9" ht="13.8" x14ac:dyDescent="0.25">
      <c r="A18" s="102" t="s">
        <v>376</v>
      </c>
      <c r="B18" s="102"/>
      <c r="C18" s="102"/>
      <c r="D18" s="102"/>
      <c r="E18" s="102"/>
      <c r="F18" s="101"/>
      <c r="G18" s="101"/>
      <c r="H18" s="101"/>
      <c r="I18" s="84"/>
    </row>
    <row r="19" spans="1:9" ht="13.8" x14ac:dyDescent="0.25">
      <c r="A19" s="102" t="s">
        <v>347</v>
      </c>
      <c r="B19" s="102"/>
      <c r="C19" s="102"/>
      <c r="D19" s="102"/>
      <c r="E19" s="102"/>
      <c r="F19" s="101"/>
      <c r="G19" s="101"/>
      <c r="H19" s="101"/>
      <c r="I19" s="84"/>
    </row>
    <row r="20" spans="1:9" ht="13.8" x14ac:dyDescent="0.25">
      <c r="A20" s="102"/>
      <c r="B20" s="102"/>
      <c r="C20" s="102"/>
      <c r="D20" s="102"/>
      <c r="E20" s="102"/>
      <c r="F20" s="101"/>
      <c r="G20" s="101"/>
      <c r="H20" s="101"/>
      <c r="I20" s="84"/>
    </row>
    <row r="21" spans="1:9" ht="13.8" x14ac:dyDescent="0.25">
      <c r="A21" s="102" t="s">
        <v>377</v>
      </c>
      <c r="B21" s="102"/>
      <c r="C21" s="102"/>
      <c r="D21" s="102"/>
      <c r="E21" s="102"/>
      <c r="F21" s="101"/>
      <c r="G21" s="101"/>
      <c r="H21" s="101"/>
      <c r="I21" s="84"/>
    </row>
    <row r="22" spans="1:9" ht="13.8" x14ac:dyDescent="0.25">
      <c r="A22" s="102" t="s">
        <v>348</v>
      </c>
      <c r="B22" s="102"/>
      <c r="C22" s="102"/>
      <c r="D22" s="102"/>
      <c r="E22" s="102"/>
      <c r="F22" s="101"/>
      <c r="G22" s="101"/>
      <c r="H22" s="101"/>
      <c r="I22" s="84"/>
    </row>
    <row r="23" spans="1:9" ht="13.8" x14ac:dyDescent="0.25">
      <c r="A23" s="102" t="s">
        <v>349</v>
      </c>
      <c r="B23" s="102"/>
      <c r="C23" s="102"/>
      <c r="D23" s="102"/>
      <c r="E23" s="102"/>
      <c r="F23" s="101"/>
      <c r="G23" s="101"/>
      <c r="H23" s="101"/>
      <c r="I23" s="84"/>
    </row>
    <row r="24" spans="1:9" ht="13.8" x14ac:dyDescent="0.25">
      <c r="A24" s="102"/>
      <c r="B24" s="102"/>
      <c r="C24" s="102"/>
      <c r="D24" s="102"/>
      <c r="E24" s="102"/>
      <c r="F24" s="101"/>
      <c r="G24" s="101"/>
      <c r="H24" s="101"/>
      <c r="I24" s="84"/>
    </row>
    <row r="25" spans="1:9" ht="13.8" x14ac:dyDescent="0.25">
      <c r="A25" s="102" t="s">
        <v>378</v>
      </c>
      <c r="B25" s="102"/>
      <c r="C25" s="102"/>
      <c r="D25" s="102"/>
      <c r="E25" s="102"/>
      <c r="F25" s="101"/>
      <c r="G25" s="101"/>
      <c r="H25" s="101"/>
      <c r="I25" s="84"/>
    </row>
    <row r="26" spans="1:9" ht="13.8" x14ac:dyDescent="0.25">
      <c r="A26" s="102" t="s">
        <v>350</v>
      </c>
      <c r="B26" s="102"/>
      <c r="C26" s="102"/>
      <c r="D26" s="102"/>
      <c r="E26" s="102"/>
      <c r="F26" s="101"/>
      <c r="G26" s="101"/>
      <c r="H26" s="101"/>
      <c r="I26" s="84"/>
    </row>
    <row r="27" spans="1:9" ht="13.8" x14ac:dyDescent="0.25">
      <c r="A27" s="102" t="s">
        <v>351</v>
      </c>
      <c r="B27" s="102"/>
      <c r="C27" s="102"/>
      <c r="D27" s="102"/>
      <c r="E27" s="102"/>
      <c r="F27" s="101"/>
      <c r="G27" s="101"/>
      <c r="H27" s="101"/>
      <c r="I27" s="84"/>
    </row>
    <row r="28" spans="1:9" ht="13.8" x14ac:dyDescent="0.25">
      <c r="A28" s="102"/>
      <c r="B28" s="102"/>
      <c r="C28" s="102"/>
      <c r="D28" s="102"/>
      <c r="E28" s="102"/>
      <c r="F28" s="101"/>
      <c r="G28" s="101"/>
      <c r="H28" s="101"/>
      <c r="I28" s="84"/>
    </row>
    <row r="29" spans="1:9" ht="13.8" x14ac:dyDescent="0.25">
      <c r="A29" s="102" t="s">
        <v>379</v>
      </c>
      <c r="B29" s="102"/>
      <c r="C29" s="102"/>
      <c r="D29" s="102"/>
      <c r="E29" s="102"/>
      <c r="F29" s="101"/>
      <c r="G29" s="101"/>
      <c r="H29" s="101"/>
      <c r="I29" s="84"/>
    </row>
    <row r="30" spans="1:9" ht="13.8" x14ac:dyDescent="0.25">
      <c r="A30" s="102" t="s">
        <v>352</v>
      </c>
      <c r="B30" s="102"/>
      <c r="C30" s="102"/>
      <c r="D30" s="102"/>
      <c r="E30" s="102"/>
      <c r="F30" s="101"/>
      <c r="G30" s="101"/>
      <c r="H30" s="101"/>
      <c r="I30" s="84"/>
    </row>
    <row r="31" spans="1:9" ht="13.8" x14ac:dyDescent="0.25">
      <c r="A31" s="102"/>
      <c r="B31" s="102"/>
      <c r="C31" s="102"/>
      <c r="D31" s="102"/>
      <c r="E31" s="102"/>
      <c r="F31" s="101"/>
      <c r="G31" s="101"/>
      <c r="H31" s="101"/>
      <c r="I31" s="84"/>
    </row>
    <row r="32" spans="1:9" ht="13.8" x14ac:dyDescent="0.25">
      <c r="A32" s="102" t="s">
        <v>380</v>
      </c>
      <c r="B32" s="102"/>
      <c r="C32" s="102"/>
      <c r="D32" s="102"/>
      <c r="E32" s="102"/>
      <c r="F32" s="101"/>
      <c r="G32" s="101"/>
      <c r="H32" s="101"/>
      <c r="I32" s="84"/>
    </row>
    <row r="33" spans="1:9" ht="13.8" x14ac:dyDescent="0.25">
      <c r="A33" s="102" t="s">
        <v>353</v>
      </c>
      <c r="B33" s="102"/>
      <c r="C33" s="102"/>
      <c r="D33" s="102"/>
      <c r="E33" s="102"/>
      <c r="F33" s="101"/>
      <c r="G33" s="101"/>
      <c r="H33" s="101"/>
      <c r="I33" s="84"/>
    </row>
    <row r="34" spans="1:9" ht="13.8" x14ac:dyDescent="0.25">
      <c r="A34" s="102"/>
      <c r="B34" s="102"/>
      <c r="C34" s="102"/>
      <c r="D34" s="102"/>
      <c r="E34" s="102"/>
      <c r="F34" s="101"/>
      <c r="G34" s="101"/>
      <c r="H34" s="101"/>
      <c r="I34" s="84"/>
    </row>
    <row r="35" spans="1:9" ht="13.8" x14ac:dyDescent="0.25">
      <c r="A35" s="102" t="s">
        <v>381</v>
      </c>
      <c r="B35" s="102"/>
      <c r="C35" s="102"/>
      <c r="D35" s="102"/>
      <c r="E35" s="102"/>
      <c r="F35" s="101"/>
      <c r="G35" s="101"/>
      <c r="H35" s="101"/>
      <c r="I35" s="84"/>
    </row>
    <row r="36" spans="1:9" ht="13.8" x14ac:dyDescent="0.25">
      <c r="A36" s="102" t="s">
        <v>354</v>
      </c>
      <c r="B36" s="102"/>
      <c r="C36" s="102"/>
      <c r="D36" s="102"/>
      <c r="E36" s="102"/>
      <c r="F36" s="101"/>
      <c r="G36" s="101"/>
      <c r="H36" s="101"/>
      <c r="I36" s="84"/>
    </row>
    <row r="37" spans="1:9" ht="13.8" x14ac:dyDescent="0.25">
      <c r="A37" s="102" t="s">
        <v>355</v>
      </c>
      <c r="B37" s="102"/>
      <c r="C37" s="102"/>
      <c r="D37" s="102"/>
      <c r="E37" s="102"/>
      <c r="F37" s="101"/>
      <c r="G37" s="101"/>
      <c r="H37" s="101"/>
      <c r="I37" s="84"/>
    </row>
    <row r="38" spans="1:9" ht="13.8" x14ac:dyDescent="0.25">
      <c r="A38" s="102" t="s">
        <v>356</v>
      </c>
      <c r="B38" s="102"/>
      <c r="C38" s="102"/>
      <c r="D38" s="102"/>
      <c r="E38" s="102"/>
      <c r="F38" s="101"/>
      <c r="G38" s="101"/>
      <c r="H38" s="101"/>
      <c r="I38" s="84"/>
    </row>
    <row r="39" spans="1:9" ht="13.8" x14ac:dyDescent="0.25">
      <c r="A39" s="102"/>
      <c r="B39" s="102"/>
      <c r="C39" s="102"/>
      <c r="D39" s="102"/>
      <c r="E39" s="102"/>
      <c r="F39" s="101"/>
      <c r="G39" s="101"/>
      <c r="H39" s="101"/>
      <c r="I39" s="84"/>
    </row>
    <row r="40" spans="1:9" ht="13.8" x14ac:dyDescent="0.25">
      <c r="A40" s="102" t="s">
        <v>382</v>
      </c>
      <c r="B40" s="102"/>
      <c r="C40" s="102"/>
      <c r="D40" s="102"/>
      <c r="E40" s="102"/>
      <c r="F40" s="101"/>
      <c r="G40" s="101"/>
      <c r="H40" s="101"/>
      <c r="I40" s="84"/>
    </row>
    <row r="41" spans="1:9" ht="13.8" x14ac:dyDescent="0.25">
      <c r="A41" s="102" t="s">
        <v>357</v>
      </c>
      <c r="B41" s="102"/>
      <c r="C41" s="102"/>
      <c r="D41" s="102"/>
      <c r="E41" s="102"/>
      <c r="F41" s="101"/>
      <c r="G41" s="101"/>
      <c r="H41" s="101"/>
      <c r="I41" s="84"/>
    </row>
    <row r="42" spans="1:9" ht="13.8" x14ac:dyDescent="0.25">
      <c r="A42" s="102" t="s">
        <v>358</v>
      </c>
      <c r="B42" s="102"/>
      <c r="C42" s="102"/>
      <c r="D42" s="102"/>
      <c r="E42" s="102"/>
      <c r="F42" s="101"/>
      <c r="G42" s="101"/>
      <c r="H42" s="101"/>
      <c r="I42" s="84"/>
    </row>
    <row r="43" spans="1:9" ht="13.8" x14ac:dyDescent="0.25">
      <c r="A43" s="102" t="s">
        <v>359</v>
      </c>
      <c r="B43" s="102"/>
      <c r="C43" s="102"/>
      <c r="D43" s="102"/>
      <c r="E43" s="102"/>
      <c r="F43" s="101"/>
      <c r="G43" s="101"/>
      <c r="H43" s="101"/>
      <c r="I43" s="84"/>
    </row>
    <row r="44" spans="1:9" x14ac:dyDescent="0.25">
      <c r="A44" s="84"/>
      <c r="B44" s="84"/>
      <c r="C44" s="84"/>
      <c r="D44" s="84"/>
      <c r="E44" s="84"/>
      <c r="F44" s="84"/>
      <c r="G44" s="84"/>
      <c r="H44" s="84"/>
      <c r="I44" s="84"/>
    </row>
    <row r="45" spans="1:9" ht="17.399999999999999" x14ac:dyDescent="0.25">
      <c r="A45" s="103" t="s">
        <v>282</v>
      </c>
      <c r="B45" s="84"/>
      <c r="C45" s="84"/>
      <c r="D45" s="84"/>
      <c r="E45" s="84"/>
      <c r="F45" s="84"/>
      <c r="G45" s="84"/>
      <c r="H45" s="84"/>
      <c r="I45" s="84"/>
    </row>
    <row r="46" spans="1:9" ht="33" customHeight="1" x14ac:dyDescent="0.25">
      <c r="A46" s="461" t="s">
        <v>363</v>
      </c>
      <c r="B46" s="461"/>
      <c r="C46" s="461"/>
      <c r="D46" s="461"/>
      <c r="E46" s="461"/>
      <c r="F46" s="461"/>
      <c r="G46" s="461"/>
      <c r="H46" s="461"/>
      <c r="I46" s="461"/>
    </row>
    <row r="47" spans="1:9" ht="13.8" x14ac:dyDescent="0.25">
      <c r="A47" s="463" t="s">
        <v>241</v>
      </c>
      <c r="B47" s="463"/>
      <c r="C47" s="463"/>
      <c r="D47" s="463"/>
      <c r="E47" s="463"/>
      <c r="F47" s="463"/>
      <c r="G47" s="463"/>
      <c r="H47" s="463"/>
      <c r="I47" s="463"/>
    </row>
    <row r="48" spans="1:9" ht="13.8" x14ac:dyDescent="0.25">
      <c r="A48" s="96"/>
      <c r="B48" s="92"/>
      <c r="C48" s="92"/>
      <c r="D48" s="92"/>
      <c r="E48" s="92"/>
      <c r="F48" s="92"/>
      <c r="G48" s="92"/>
      <c r="H48" s="92"/>
      <c r="I48" s="92"/>
    </row>
    <row r="49" spans="1:9" ht="12.9" customHeight="1" x14ac:dyDescent="0.25">
      <c r="A49" s="462" t="s">
        <v>246</v>
      </c>
      <c r="B49" s="462"/>
      <c r="C49" s="462"/>
      <c r="D49" s="462"/>
      <c r="E49" s="462"/>
      <c r="F49" s="462"/>
      <c r="G49" s="462"/>
      <c r="H49" s="462"/>
      <c r="I49" s="462"/>
    </row>
    <row r="50" spans="1:9" ht="12" customHeight="1" x14ac:dyDescent="0.25">
      <c r="A50" s="461" t="s">
        <v>242</v>
      </c>
      <c r="B50" s="461"/>
      <c r="C50" s="461"/>
      <c r="D50" s="461"/>
      <c r="E50" s="461"/>
      <c r="F50" s="461"/>
      <c r="G50" s="461"/>
      <c r="H50" s="461"/>
      <c r="I50" s="461"/>
    </row>
    <row r="51" spans="1:9" ht="12" customHeight="1" x14ac:dyDescent="0.25">
      <c r="A51" s="461"/>
      <c r="B51" s="461"/>
      <c r="C51" s="461"/>
      <c r="D51" s="461"/>
      <c r="E51" s="461"/>
      <c r="F51" s="461"/>
      <c r="G51" s="461"/>
      <c r="H51" s="461"/>
      <c r="I51" s="461"/>
    </row>
    <row r="52" spans="1:9" ht="12" customHeight="1" x14ac:dyDescent="0.25">
      <c r="A52" s="461"/>
      <c r="B52" s="461"/>
      <c r="C52" s="461"/>
      <c r="D52" s="461"/>
      <c r="E52" s="461"/>
      <c r="F52" s="461"/>
      <c r="G52" s="461"/>
      <c r="H52" s="461"/>
      <c r="I52" s="461"/>
    </row>
    <row r="53" spans="1:9" ht="13.8" x14ac:dyDescent="0.25">
      <c r="A53" s="96" t="s">
        <v>243</v>
      </c>
      <c r="B53" s="93"/>
      <c r="C53" s="93"/>
      <c r="D53" s="93"/>
      <c r="E53" s="93"/>
      <c r="F53" s="93"/>
      <c r="G53" s="93"/>
      <c r="H53" s="93"/>
      <c r="I53" s="93"/>
    </row>
    <row r="54" spans="1:9" ht="13.8" x14ac:dyDescent="0.25">
      <c r="A54" s="93"/>
      <c r="B54" s="93"/>
      <c r="C54" s="93"/>
      <c r="D54" s="93"/>
      <c r="E54" s="93"/>
      <c r="F54" s="93"/>
      <c r="G54" s="93"/>
      <c r="H54" s="93"/>
      <c r="I54" s="93"/>
    </row>
    <row r="55" spans="1:9" ht="12" customHeight="1" x14ac:dyDescent="0.25">
      <c r="A55" s="461" t="s">
        <v>304</v>
      </c>
      <c r="B55" s="461"/>
      <c r="C55" s="461"/>
      <c r="D55" s="461"/>
      <c r="E55" s="461"/>
      <c r="F55" s="461"/>
      <c r="G55" s="461"/>
      <c r="H55" s="461"/>
      <c r="I55" s="461"/>
    </row>
    <row r="56" spans="1:9" ht="12" customHeight="1" x14ac:dyDescent="0.25">
      <c r="A56" s="461"/>
      <c r="B56" s="461"/>
      <c r="C56" s="461"/>
      <c r="D56" s="461"/>
      <c r="E56" s="461"/>
      <c r="F56" s="461"/>
      <c r="G56" s="461"/>
      <c r="H56" s="461"/>
      <c r="I56" s="461"/>
    </row>
    <row r="57" spans="1:9" ht="13.8" x14ac:dyDescent="0.25">
      <c r="A57" s="96" t="s">
        <v>244</v>
      </c>
      <c r="B57" s="93"/>
      <c r="C57" s="93"/>
      <c r="D57" s="93"/>
      <c r="E57" s="93"/>
      <c r="F57" s="93"/>
      <c r="G57" s="93"/>
      <c r="H57" s="93"/>
      <c r="I57" s="93"/>
    </row>
    <row r="58" spans="1:9" ht="13.8" x14ac:dyDescent="0.25">
      <c r="A58" s="97"/>
      <c r="B58" s="93"/>
      <c r="C58" s="93"/>
      <c r="D58" s="93"/>
      <c r="E58" s="93"/>
      <c r="F58" s="93"/>
      <c r="G58" s="93"/>
      <c r="H58" s="93"/>
      <c r="I58" s="93"/>
    </row>
    <row r="59" spans="1:9" ht="12" customHeight="1" x14ac:dyDescent="0.25">
      <c r="A59" s="462" t="s">
        <v>443</v>
      </c>
      <c r="B59" s="462"/>
      <c r="C59" s="462"/>
      <c r="D59" s="462"/>
      <c r="E59" s="462"/>
      <c r="F59" s="462"/>
      <c r="G59" s="462"/>
      <c r="H59" s="462"/>
      <c r="I59" s="462"/>
    </row>
    <row r="60" spans="1:9" ht="12" customHeight="1" x14ac:dyDescent="0.25">
      <c r="A60" s="462"/>
      <c r="B60" s="462"/>
      <c r="C60" s="462"/>
      <c r="D60" s="462"/>
      <c r="E60" s="462"/>
      <c r="F60" s="462"/>
      <c r="G60" s="462"/>
      <c r="H60" s="462"/>
      <c r="I60" s="462"/>
    </row>
    <row r="61" spans="1:9" ht="12" customHeight="1" x14ac:dyDescent="0.25">
      <c r="A61" s="462"/>
      <c r="B61" s="462"/>
      <c r="C61" s="462"/>
      <c r="D61" s="462"/>
      <c r="E61" s="462"/>
      <c r="F61" s="462"/>
      <c r="G61" s="462"/>
      <c r="H61" s="462"/>
      <c r="I61" s="462"/>
    </row>
    <row r="62" spans="1:9" ht="21" customHeight="1" x14ac:dyDescent="0.25">
      <c r="A62" s="462"/>
      <c r="B62" s="462"/>
      <c r="C62" s="462"/>
      <c r="D62" s="462"/>
      <c r="E62" s="462"/>
      <c r="F62" s="462"/>
      <c r="G62" s="462"/>
      <c r="H62" s="462"/>
      <c r="I62" s="462"/>
    </row>
    <row r="63" spans="1:9" ht="13.8" x14ac:dyDescent="0.25">
      <c r="A63" s="95"/>
      <c r="B63" s="95"/>
      <c r="C63" s="95"/>
      <c r="D63" s="95"/>
      <c r="E63" s="95"/>
      <c r="F63" s="95"/>
      <c r="G63" s="95"/>
      <c r="H63" s="95"/>
      <c r="I63" s="95"/>
    </row>
    <row r="64" spans="1:9" ht="12" customHeight="1" x14ac:dyDescent="0.25">
      <c r="A64" s="462" t="s">
        <v>318</v>
      </c>
      <c r="B64" s="462"/>
      <c r="C64" s="462"/>
      <c r="D64" s="462"/>
      <c r="E64" s="462"/>
      <c r="F64" s="462"/>
      <c r="G64" s="462"/>
      <c r="H64" s="462"/>
      <c r="I64" s="462"/>
    </row>
    <row r="65" spans="1:11" ht="13.8" x14ac:dyDescent="0.25">
      <c r="A65" s="96" t="s">
        <v>315</v>
      </c>
      <c r="B65" s="93"/>
      <c r="C65" s="93"/>
      <c r="D65" s="93"/>
      <c r="E65" s="93"/>
      <c r="F65" s="93"/>
      <c r="G65" s="93"/>
      <c r="H65" s="93"/>
      <c r="I65" s="93"/>
    </row>
    <row r="66" spans="1:11" ht="13.8" x14ac:dyDescent="0.25">
      <c r="A66" s="93"/>
      <c r="B66" s="93"/>
      <c r="C66" s="93"/>
      <c r="D66" s="93"/>
      <c r="E66" s="93"/>
      <c r="F66" s="93"/>
      <c r="G66" s="93"/>
      <c r="H66" s="93"/>
      <c r="I66" s="93"/>
    </row>
    <row r="67" spans="1:11" ht="12" customHeight="1" x14ac:dyDescent="0.25">
      <c r="A67" s="462" t="s">
        <v>319</v>
      </c>
      <c r="B67" s="462"/>
      <c r="C67" s="462"/>
      <c r="D67" s="462"/>
      <c r="E67" s="462"/>
      <c r="F67" s="462"/>
      <c r="G67" s="462"/>
      <c r="H67" s="462"/>
      <c r="I67" s="462"/>
    </row>
    <row r="68" spans="1:11" ht="12" customHeight="1" x14ac:dyDescent="0.25">
      <c r="A68" s="462"/>
      <c r="B68" s="462"/>
      <c r="C68" s="462"/>
      <c r="D68" s="462"/>
      <c r="E68" s="462"/>
      <c r="F68" s="462"/>
      <c r="G68" s="462"/>
      <c r="H68" s="462"/>
      <c r="I68" s="462"/>
    </row>
    <row r="69" spans="1:11" ht="12" customHeight="1" x14ac:dyDescent="0.25">
      <c r="A69" s="462"/>
      <c r="B69" s="462"/>
      <c r="C69" s="462"/>
      <c r="D69" s="462"/>
      <c r="E69" s="462"/>
      <c r="F69" s="462"/>
      <c r="G69" s="462"/>
      <c r="H69" s="462"/>
      <c r="I69" s="462"/>
    </row>
    <row r="70" spans="1:11" ht="18.899999999999999" customHeight="1" x14ac:dyDescent="0.25">
      <c r="A70" s="462"/>
      <c r="B70" s="462"/>
      <c r="C70" s="462"/>
      <c r="D70" s="462"/>
      <c r="E70" s="462"/>
      <c r="F70" s="462"/>
      <c r="G70" s="462"/>
      <c r="H70" s="462"/>
      <c r="I70" s="462"/>
    </row>
    <row r="71" spans="1:11" ht="13.8" x14ac:dyDescent="0.25">
      <c r="A71" s="102"/>
      <c r="B71" s="102"/>
      <c r="C71" s="102"/>
      <c r="D71" s="102"/>
      <c r="E71" s="102"/>
      <c r="F71" s="102"/>
      <c r="G71" s="102"/>
      <c r="H71" s="102"/>
      <c r="I71" s="102"/>
    </row>
    <row r="72" spans="1:11" ht="17.399999999999999" x14ac:dyDescent="0.25">
      <c r="A72" s="103" t="s">
        <v>284</v>
      </c>
      <c r="B72" s="102"/>
      <c r="C72" s="102"/>
      <c r="D72" s="102"/>
      <c r="E72" s="102"/>
      <c r="F72" s="102"/>
      <c r="G72" s="102"/>
      <c r="H72" s="102"/>
      <c r="I72" s="102"/>
    </row>
    <row r="73" spans="1:11" ht="13.8" x14ac:dyDescent="0.25">
      <c r="A73" s="102"/>
      <c r="B73" s="102"/>
      <c r="C73" s="102"/>
      <c r="D73" s="102"/>
      <c r="E73" s="102"/>
      <c r="F73" s="102"/>
      <c r="G73" s="102"/>
      <c r="H73" s="102"/>
      <c r="I73" s="102"/>
    </row>
    <row r="74" spans="1:11" ht="13.8" x14ac:dyDescent="0.25">
      <c r="A74" s="105" t="s">
        <v>362</v>
      </c>
      <c r="B74" s="105"/>
      <c r="C74" s="105"/>
      <c r="D74" s="105"/>
      <c r="E74" s="105"/>
      <c r="F74" s="105"/>
      <c r="G74" s="105"/>
      <c r="H74" s="105"/>
      <c r="I74" s="97"/>
      <c r="J74" s="24"/>
      <c r="K74" s="24"/>
    </row>
    <row r="75" spans="1:11" ht="13.8" x14ac:dyDescent="0.25">
      <c r="A75" s="105"/>
      <c r="B75" s="105"/>
      <c r="C75" s="105"/>
      <c r="D75" s="105"/>
      <c r="E75" s="105"/>
      <c r="F75" s="105"/>
      <c r="G75" s="105"/>
      <c r="H75" s="105"/>
      <c r="I75" s="97"/>
      <c r="J75" s="24"/>
      <c r="K75" s="24"/>
    </row>
    <row r="76" spans="1:11" ht="13.8" x14ac:dyDescent="0.25">
      <c r="A76" s="97" t="s">
        <v>240</v>
      </c>
      <c r="B76" s="107"/>
      <c r="C76" s="107"/>
      <c r="D76" s="107"/>
      <c r="E76" s="107"/>
      <c r="F76" s="107"/>
      <c r="G76" s="107"/>
      <c r="H76" s="107"/>
      <c r="I76" s="97"/>
      <c r="J76" s="24"/>
      <c r="K76" s="24"/>
    </row>
    <row r="77" spans="1:11" ht="13.8" x14ac:dyDescent="0.25">
      <c r="A77" s="97" t="s">
        <v>232</v>
      </c>
      <c r="B77" s="97"/>
      <c r="C77" s="97"/>
      <c r="D77" s="97"/>
      <c r="E77" s="97"/>
      <c r="F77" s="97"/>
      <c r="G77" s="97"/>
      <c r="H77" s="97"/>
      <c r="I77" s="97"/>
      <c r="J77" s="24"/>
      <c r="K77" s="24"/>
    </row>
    <row r="78" spans="1:11" ht="13.8" x14ac:dyDescent="0.25">
      <c r="A78" s="96" t="s">
        <v>444</v>
      </c>
      <c r="B78" s="106"/>
      <c r="C78" s="106"/>
      <c r="D78" s="106"/>
      <c r="E78" s="106"/>
      <c r="F78" s="106"/>
      <c r="G78" s="106"/>
      <c r="H78" s="106"/>
      <c r="I78" s="97"/>
      <c r="J78" s="24"/>
      <c r="K78" s="24"/>
    </row>
    <row r="79" spans="1:11" ht="13.8" x14ac:dyDescent="0.25">
      <c r="A79" s="97"/>
      <c r="B79" s="97"/>
      <c r="C79" s="97"/>
      <c r="D79" s="97"/>
      <c r="E79" s="97"/>
      <c r="F79" s="97"/>
      <c r="G79" s="97"/>
      <c r="H79" s="97"/>
      <c r="I79" s="97"/>
      <c r="J79" s="24"/>
      <c r="K79" s="24"/>
    </row>
    <row r="80" spans="1:11" ht="13.8" x14ac:dyDescent="0.25">
      <c r="A80" s="97" t="s">
        <v>305</v>
      </c>
      <c r="B80" s="107"/>
      <c r="C80" s="107"/>
      <c r="D80" s="107"/>
      <c r="E80" s="107"/>
      <c r="F80" s="107"/>
      <c r="G80" s="107"/>
      <c r="H80" s="107"/>
      <c r="I80" s="97"/>
      <c r="J80" s="24"/>
      <c r="K80" s="24"/>
    </row>
    <row r="81" spans="1:11" ht="13.8" x14ac:dyDescent="0.25">
      <c r="A81" s="97" t="s">
        <v>233</v>
      </c>
      <c r="B81" s="97"/>
      <c r="C81" s="97"/>
      <c r="D81" s="97"/>
      <c r="E81" s="97"/>
      <c r="F81" s="97"/>
      <c r="G81" s="97"/>
      <c r="H81" s="97"/>
      <c r="I81" s="97"/>
      <c r="J81" s="24"/>
      <c r="K81" s="24"/>
    </row>
    <row r="82" spans="1:11" ht="13.8" x14ac:dyDescent="0.25">
      <c r="A82" s="96" t="s">
        <v>445</v>
      </c>
      <c r="B82" s="106"/>
      <c r="C82" s="106"/>
      <c r="D82" s="106"/>
      <c r="E82" s="106"/>
      <c r="F82" s="106"/>
      <c r="G82" s="106"/>
      <c r="H82" s="106"/>
      <c r="I82" s="97"/>
      <c r="J82" s="24"/>
      <c r="K82" s="24"/>
    </row>
    <row r="83" spans="1:11" ht="13.8" x14ac:dyDescent="0.25">
      <c r="A83" s="97"/>
      <c r="B83" s="97"/>
      <c r="C83" s="97"/>
      <c r="D83" s="97"/>
      <c r="E83" s="97"/>
      <c r="F83" s="97"/>
      <c r="G83" s="97"/>
      <c r="H83" s="97"/>
      <c r="I83" s="97"/>
      <c r="J83" s="24"/>
      <c r="K83" s="24"/>
    </row>
    <row r="84" spans="1:11" ht="13.8" x14ac:dyDescent="0.25">
      <c r="A84" s="97" t="s">
        <v>306</v>
      </c>
      <c r="B84" s="107"/>
      <c r="C84" s="107"/>
      <c r="D84" s="107"/>
      <c r="E84" s="107"/>
      <c r="F84" s="107"/>
      <c r="G84" s="107"/>
      <c r="H84" s="107"/>
      <c r="I84" s="97"/>
      <c r="J84" s="24"/>
      <c r="K84" s="24"/>
    </row>
    <row r="85" spans="1:11" ht="12.75" customHeight="1" x14ac:dyDescent="0.25">
      <c r="A85" s="97" t="s">
        <v>299</v>
      </c>
      <c r="B85" s="108"/>
      <c r="C85" s="108"/>
      <c r="D85" s="108"/>
      <c r="E85" s="108"/>
      <c r="F85" s="108"/>
      <c r="G85" s="108"/>
      <c r="H85" s="108"/>
      <c r="I85" s="97"/>
      <c r="J85" s="24"/>
      <c r="K85" s="24"/>
    </row>
    <row r="86" spans="1:11" ht="13.8" x14ac:dyDescent="0.25">
      <c r="A86" s="96" t="s">
        <v>446</v>
      </c>
      <c r="B86" s="106"/>
      <c r="C86" s="106"/>
      <c r="D86" s="106"/>
      <c r="E86" s="106"/>
      <c r="F86" s="106"/>
      <c r="G86" s="106"/>
      <c r="H86" s="106"/>
      <c r="I86" s="97"/>
      <c r="J86" s="24"/>
      <c r="K86" s="24"/>
    </row>
    <row r="87" spans="1:11" ht="13.8" x14ac:dyDescent="0.25">
      <c r="A87" s="97"/>
      <c r="B87" s="97"/>
      <c r="C87" s="97"/>
      <c r="D87" s="97"/>
      <c r="E87" s="97"/>
      <c r="F87" s="97"/>
      <c r="G87" s="97"/>
      <c r="H87" s="97"/>
      <c r="I87" s="97"/>
      <c r="J87" s="24"/>
      <c r="K87" s="24"/>
    </row>
    <row r="88" spans="1:11" ht="13.8" x14ac:dyDescent="0.25">
      <c r="A88" s="97" t="s">
        <v>308</v>
      </c>
      <c r="B88" s="107"/>
      <c r="C88" s="107"/>
      <c r="D88" s="107"/>
      <c r="E88" s="107"/>
      <c r="F88" s="107"/>
      <c r="G88" s="107"/>
      <c r="H88" s="107"/>
      <c r="I88" s="97"/>
      <c r="J88" s="24"/>
      <c r="K88" s="24"/>
    </row>
    <row r="89" spans="1:11" ht="13.8" x14ac:dyDescent="0.25">
      <c r="A89" s="97" t="s">
        <v>234</v>
      </c>
      <c r="B89" s="108"/>
      <c r="C89" s="108"/>
      <c r="D89" s="108"/>
      <c r="E89" s="108"/>
      <c r="F89" s="108"/>
      <c r="G89" s="108"/>
      <c r="H89" s="108"/>
      <c r="I89" s="97"/>
      <c r="J89" s="24"/>
      <c r="K89" s="24"/>
    </row>
    <row r="90" spans="1:11" s="61" customFormat="1" ht="12.75" customHeight="1" x14ac:dyDescent="0.25">
      <c r="A90" s="96" t="s">
        <v>447</v>
      </c>
      <c r="B90" s="106"/>
      <c r="C90" s="106"/>
      <c r="D90" s="106"/>
      <c r="E90" s="106"/>
      <c r="F90" s="106"/>
      <c r="G90" s="106"/>
      <c r="H90" s="106"/>
      <c r="I90" s="97"/>
      <c r="J90" s="109"/>
      <c r="K90" s="109"/>
    </row>
    <row r="91" spans="1:11" s="61" customFormat="1" ht="13.8" x14ac:dyDescent="0.25">
      <c r="A91" s="96" t="s">
        <v>311</v>
      </c>
      <c r="B91" s="106"/>
      <c r="C91" s="106"/>
      <c r="D91" s="106"/>
      <c r="E91" s="106"/>
      <c r="F91" s="106"/>
      <c r="G91" s="106"/>
      <c r="H91" s="106"/>
      <c r="I91" s="97"/>
      <c r="J91" s="109"/>
      <c r="K91" s="109"/>
    </row>
    <row r="92" spans="1:11" ht="13.8" x14ac:dyDescent="0.25">
      <c r="A92" s="97"/>
      <c r="B92" s="97"/>
      <c r="C92" s="97"/>
      <c r="D92" s="97"/>
      <c r="E92" s="97"/>
      <c r="F92" s="97"/>
      <c r="G92" s="97"/>
      <c r="H92" s="97"/>
      <c r="I92" s="97"/>
      <c r="J92" s="24"/>
      <c r="K92" s="24"/>
    </row>
    <row r="93" spans="1:11" ht="13.8" x14ac:dyDescent="0.25">
      <c r="A93" s="97" t="s">
        <v>307</v>
      </c>
      <c r="B93" s="107"/>
      <c r="C93" s="107"/>
      <c r="D93" s="107"/>
      <c r="E93" s="107"/>
      <c r="F93" s="107"/>
      <c r="G93" s="107"/>
      <c r="H93" s="107"/>
      <c r="I93" s="97"/>
      <c r="J93" s="24"/>
      <c r="K93" s="24"/>
    </row>
    <row r="94" spans="1:11" ht="12.75" customHeight="1" x14ac:dyDescent="0.25">
      <c r="A94" s="97" t="s">
        <v>235</v>
      </c>
      <c r="B94" s="108"/>
      <c r="C94" s="108"/>
      <c r="D94" s="108"/>
      <c r="E94" s="108"/>
      <c r="F94" s="108"/>
      <c r="G94" s="108"/>
      <c r="H94" s="108"/>
      <c r="I94" s="97"/>
      <c r="J94" s="24"/>
      <c r="K94" s="24"/>
    </row>
    <row r="95" spans="1:11" ht="13.8" x14ac:dyDescent="0.25">
      <c r="A95" s="96" t="s">
        <v>448</v>
      </c>
      <c r="B95" s="106"/>
      <c r="C95" s="106"/>
      <c r="D95" s="106"/>
      <c r="E95" s="106"/>
      <c r="F95" s="106"/>
      <c r="G95" s="106"/>
      <c r="H95" s="106"/>
      <c r="I95" s="97"/>
      <c r="J95" s="24"/>
      <c r="K95" s="24"/>
    </row>
    <row r="96" spans="1:11" ht="13.8" x14ac:dyDescent="0.25">
      <c r="A96" s="97"/>
      <c r="B96" s="97"/>
      <c r="C96" s="97"/>
      <c r="D96" s="97"/>
      <c r="E96" s="97"/>
      <c r="F96" s="97"/>
      <c r="G96" s="97"/>
      <c r="H96" s="97"/>
      <c r="I96" s="97"/>
      <c r="J96" s="24"/>
      <c r="K96" s="24"/>
    </row>
    <row r="97" spans="1:11" ht="13.8" x14ac:dyDescent="0.25">
      <c r="A97" s="97" t="s">
        <v>310</v>
      </c>
      <c r="B97" s="107"/>
      <c r="C97" s="107"/>
      <c r="D97" s="107"/>
      <c r="E97" s="107"/>
      <c r="F97" s="107"/>
      <c r="G97" s="107"/>
      <c r="H97" s="107"/>
      <c r="I97" s="97"/>
      <c r="J97" s="24"/>
      <c r="K97" s="24"/>
    </row>
    <row r="98" spans="1:11" ht="13.8" x14ac:dyDescent="0.25">
      <c r="A98" s="97" t="s">
        <v>236</v>
      </c>
      <c r="B98" s="97"/>
      <c r="C98" s="97"/>
      <c r="D98" s="97"/>
      <c r="E98" s="97"/>
      <c r="F98" s="97"/>
      <c r="G98" s="97"/>
      <c r="H98" s="97"/>
      <c r="I98" s="97"/>
      <c r="J98" s="24"/>
      <c r="K98" s="24"/>
    </row>
    <row r="99" spans="1:11" ht="13.8" x14ac:dyDescent="0.25">
      <c r="A99" s="96" t="s">
        <v>449</v>
      </c>
      <c r="B99" s="106"/>
      <c r="C99" s="106"/>
      <c r="D99" s="106"/>
      <c r="E99" s="106"/>
      <c r="F99" s="106"/>
      <c r="G99" s="106"/>
      <c r="H99" s="106"/>
      <c r="I99" s="97"/>
      <c r="J99" s="24"/>
      <c r="K99" s="24"/>
    </row>
    <row r="100" spans="1:11" ht="13.8" x14ac:dyDescent="0.25">
      <c r="A100" s="97"/>
      <c r="B100" s="97"/>
      <c r="C100" s="97"/>
      <c r="D100" s="97"/>
      <c r="E100" s="97"/>
      <c r="F100" s="97"/>
      <c r="G100" s="97"/>
      <c r="H100" s="97"/>
      <c r="I100" s="97"/>
      <c r="J100" s="24"/>
      <c r="K100" s="24"/>
    </row>
    <row r="101" spans="1:11" ht="13.8" x14ac:dyDescent="0.25">
      <c r="A101" s="97" t="s">
        <v>309</v>
      </c>
      <c r="B101" s="107"/>
      <c r="C101" s="107"/>
      <c r="D101" s="107"/>
      <c r="E101" s="107"/>
      <c r="F101" s="107"/>
      <c r="G101" s="107"/>
      <c r="H101" s="107"/>
      <c r="I101" s="97"/>
      <c r="J101" s="24"/>
      <c r="K101" s="24"/>
    </row>
    <row r="102" spans="1:11" ht="13.8" x14ac:dyDescent="0.25">
      <c r="A102" s="97" t="s">
        <v>237</v>
      </c>
      <c r="B102" s="97"/>
      <c r="C102" s="97"/>
      <c r="D102" s="97"/>
      <c r="E102" s="97"/>
      <c r="F102" s="97"/>
      <c r="G102" s="97"/>
      <c r="H102" s="97"/>
      <c r="I102" s="97"/>
      <c r="J102" s="24"/>
      <c r="K102" s="24"/>
    </row>
    <row r="103" spans="1:11" ht="13.8" x14ac:dyDescent="0.25">
      <c r="A103" s="96" t="s">
        <v>450</v>
      </c>
      <c r="B103" s="106"/>
      <c r="C103" s="106"/>
      <c r="D103" s="106"/>
      <c r="E103" s="106"/>
      <c r="F103" s="106"/>
      <c r="G103" s="106"/>
      <c r="H103" s="106"/>
      <c r="I103" s="97"/>
      <c r="J103" s="24"/>
      <c r="K103" s="24"/>
    </row>
    <row r="104" spans="1:11" ht="13.8" x14ac:dyDescent="0.25">
      <c r="A104" s="97"/>
      <c r="B104" s="97"/>
      <c r="C104" s="97"/>
      <c r="D104" s="97"/>
      <c r="E104" s="97"/>
      <c r="F104" s="97"/>
      <c r="G104" s="97"/>
      <c r="H104" s="97"/>
      <c r="I104" s="97"/>
      <c r="J104" s="24"/>
      <c r="K104" s="24"/>
    </row>
    <row r="105" spans="1:11" ht="13.8" x14ac:dyDescent="0.25">
      <c r="A105" s="97" t="s">
        <v>238</v>
      </c>
      <c r="B105" s="107"/>
      <c r="C105" s="107"/>
      <c r="D105" s="107"/>
      <c r="E105" s="107"/>
      <c r="F105" s="107"/>
      <c r="G105" s="107"/>
      <c r="H105" s="107"/>
      <c r="I105" s="97"/>
      <c r="J105" s="24"/>
      <c r="K105" s="24"/>
    </row>
    <row r="106" spans="1:11" ht="13.8" x14ac:dyDescent="0.25">
      <c r="A106" s="97" t="s">
        <v>239</v>
      </c>
      <c r="B106" s="97"/>
      <c r="C106" s="97"/>
      <c r="D106" s="97"/>
      <c r="E106" s="97"/>
      <c r="F106" s="97"/>
      <c r="G106" s="97"/>
      <c r="H106" s="97"/>
      <c r="I106" s="97"/>
      <c r="J106" s="24"/>
      <c r="K106" s="24"/>
    </row>
    <row r="107" spans="1:11" ht="13.8" x14ac:dyDescent="0.25">
      <c r="A107" s="96" t="s">
        <v>451</v>
      </c>
      <c r="B107" s="106"/>
      <c r="C107" s="106"/>
      <c r="D107" s="106"/>
      <c r="E107" s="106"/>
      <c r="F107" s="106"/>
      <c r="G107" s="106"/>
      <c r="H107" s="106"/>
      <c r="I107" s="97"/>
      <c r="J107" s="24"/>
      <c r="K107" s="24"/>
    </row>
    <row r="108" spans="1:11" ht="13.8" x14ac:dyDescent="0.25">
      <c r="A108" s="97"/>
      <c r="B108" s="97"/>
      <c r="C108" s="97"/>
      <c r="D108" s="97"/>
      <c r="E108" s="97"/>
      <c r="F108" s="97"/>
      <c r="G108" s="97"/>
      <c r="H108" s="97"/>
      <c r="I108" s="97"/>
      <c r="J108" s="24"/>
      <c r="K108" s="24"/>
    </row>
    <row r="109" spans="1:11" ht="13.8" x14ac:dyDescent="0.25">
      <c r="A109" s="97" t="s">
        <v>323</v>
      </c>
      <c r="B109" s="97"/>
      <c r="C109" s="97"/>
      <c r="D109" s="97"/>
      <c r="E109" s="97"/>
      <c r="F109" s="97"/>
      <c r="G109" s="97"/>
      <c r="H109" s="97"/>
      <c r="I109" s="97"/>
      <c r="J109" s="24"/>
      <c r="K109" s="24"/>
    </row>
    <row r="110" spans="1:11" ht="13.8" x14ac:dyDescent="0.25">
      <c r="A110" s="97" t="s">
        <v>312</v>
      </c>
      <c r="B110" s="97"/>
      <c r="C110" s="97"/>
      <c r="D110" s="97"/>
      <c r="E110" s="97"/>
      <c r="F110" s="97"/>
      <c r="G110" s="97"/>
      <c r="H110" s="97"/>
      <c r="I110" s="97"/>
      <c r="J110" s="24"/>
      <c r="K110" s="24"/>
    </row>
    <row r="111" spans="1:11" ht="13.8" x14ac:dyDescent="0.25">
      <c r="A111" s="96" t="s">
        <v>452</v>
      </c>
      <c r="B111" s="106"/>
      <c r="C111" s="106"/>
      <c r="D111" s="106"/>
      <c r="E111" s="106"/>
      <c r="F111" s="106"/>
      <c r="G111" s="106"/>
      <c r="H111" s="106"/>
      <c r="I111" s="106"/>
      <c r="J111" s="24"/>
      <c r="K111" s="24"/>
    </row>
    <row r="112" spans="1:11" ht="13.8" x14ac:dyDescent="0.25">
      <c r="A112" s="97"/>
      <c r="B112" s="97"/>
      <c r="C112" s="97"/>
      <c r="D112" s="97"/>
      <c r="E112" s="97"/>
      <c r="F112" s="97"/>
      <c r="G112" s="97"/>
      <c r="H112" s="104"/>
      <c r="I112" s="104"/>
      <c r="J112" s="24"/>
      <c r="K112" s="24"/>
    </row>
    <row r="113" spans="1:9" x14ac:dyDescent="0.25">
      <c r="A113" s="94"/>
      <c r="B113" s="94"/>
      <c r="C113" s="94"/>
      <c r="D113" s="94"/>
      <c r="E113" s="94"/>
      <c r="F113" s="94"/>
      <c r="G113" s="94"/>
      <c r="H113" s="94"/>
      <c r="I113" s="94"/>
    </row>
    <row r="114" spans="1:9" x14ac:dyDescent="0.25">
      <c r="A114" s="98"/>
      <c r="B114" s="98"/>
      <c r="C114" s="98"/>
      <c r="D114" s="98"/>
      <c r="E114" s="98"/>
      <c r="F114" s="98"/>
      <c r="G114" s="98"/>
      <c r="H114" s="98"/>
      <c r="I114" s="98"/>
    </row>
    <row r="115" spans="1:9" x14ac:dyDescent="0.25">
      <c r="A115" s="98"/>
      <c r="B115" s="98"/>
      <c r="C115" s="98"/>
      <c r="D115" s="98"/>
      <c r="E115" s="98"/>
      <c r="F115" s="98"/>
      <c r="G115" s="98"/>
      <c r="H115" s="98"/>
      <c r="I115" s="98"/>
    </row>
    <row r="116" spans="1:9" x14ac:dyDescent="0.25">
      <c r="A116" s="98"/>
      <c r="B116" s="98"/>
      <c r="C116" s="98"/>
      <c r="D116" s="98"/>
      <c r="E116" s="98"/>
      <c r="F116" s="98"/>
      <c r="G116" s="98"/>
      <c r="H116" s="98"/>
      <c r="I116" s="98"/>
    </row>
    <row r="117" spans="1:9" x14ac:dyDescent="0.25">
      <c r="A117" s="84"/>
      <c r="B117" s="84"/>
      <c r="C117" s="84"/>
      <c r="D117" s="84"/>
      <c r="E117" s="84"/>
      <c r="F117" s="84"/>
      <c r="G117" s="84"/>
      <c r="H117" s="84"/>
      <c r="I117" s="84"/>
    </row>
    <row r="118" spans="1:9" x14ac:dyDescent="0.25">
      <c r="A118" s="84"/>
      <c r="B118" s="84"/>
      <c r="C118" s="84"/>
      <c r="D118" s="84"/>
      <c r="E118" s="84"/>
      <c r="F118" s="84"/>
      <c r="G118" s="84"/>
      <c r="H118" s="84"/>
      <c r="I118" s="84"/>
    </row>
    <row r="119" spans="1:9" x14ac:dyDescent="0.25">
      <c r="A119" s="84"/>
      <c r="B119" s="84"/>
      <c r="C119" s="84"/>
      <c r="D119" s="84"/>
      <c r="E119" s="84"/>
      <c r="F119" s="84"/>
      <c r="G119" s="84"/>
      <c r="H119" s="84"/>
      <c r="I119" s="84"/>
    </row>
    <row r="120" spans="1:9" x14ac:dyDescent="0.25">
      <c r="A120" s="84"/>
      <c r="B120" s="84"/>
      <c r="C120" s="84"/>
      <c r="D120" s="84"/>
      <c r="E120" s="84"/>
      <c r="F120" s="84"/>
      <c r="G120" s="84"/>
      <c r="H120" s="84"/>
      <c r="I120" s="84"/>
    </row>
    <row r="121" spans="1:9" x14ac:dyDescent="0.25">
      <c r="A121" s="84"/>
      <c r="B121" s="84"/>
      <c r="C121" s="84"/>
      <c r="D121" s="84"/>
      <c r="E121" s="84"/>
      <c r="F121" s="84"/>
      <c r="G121" s="84"/>
      <c r="H121" s="84"/>
      <c r="I121" s="84"/>
    </row>
  </sheetData>
  <mergeCells count="8">
    <mergeCell ref="A46:I46"/>
    <mergeCell ref="A64:I64"/>
    <mergeCell ref="A67:I70"/>
    <mergeCell ref="A47:I47"/>
    <mergeCell ref="A49:I49"/>
    <mergeCell ref="A50:I52"/>
    <mergeCell ref="A55:I56"/>
    <mergeCell ref="A59:I62"/>
  </mergeCells>
  <hyperlinks>
    <hyperlink ref="A47" r:id="rId1" xr:uid="{00000000-0004-0000-0B00-000000000000}"/>
    <hyperlink ref="A53" r:id="rId2" xr:uid="{00000000-0004-0000-0B00-000001000000}"/>
    <hyperlink ref="A57" r:id="rId3" xr:uid="{00000000-0004-0000-0B00-000002000000}"/>
    <hyperlink ref="A65" r:id="rId4" xr:uid="{00000000-0004-0000-0B00-000003000000}"/>
    <hyperlink ref="A78:H78" r:id="rId5" display="Link: http://www.wellsteps.com/roi/resources_tools_roi_cal_health.php" xr:uid="{00000000-0004-0000-0B00-000004000000}"/>
    <hyperlink ref="A82:H82" r:id="rId6" display="Link: http://www.depressioncalculator.com/Welcome.asp" xr:uid="{00000000-0004-0000-0B00-000005000000}"/>
    <hyperlink ref="A86:H86" r:id="rId7" display="Link:http://www.businesscaseroi.org/roi/default.aspx" xr:uid="{00000000-0004-0000-0B00-000006000000}"/>
    <hyperlink ref="A90:H90" r:id="rId8" display="Link: http://www.alcoholcostcalculator.org/alcohol/" xr:uid="{00000000-0004-0000-0B00-000007000000}"/>
    <hyperlink ref="A95" r:id="rId9" xr:uid="{00000000-0004-0000-0B00-000008000000}"/>
    <hyperlink ref="A99:H99" r:id="rId10" display="Link: http://www.alcoholcostcalculator.org/sub/" xr:uid="{00000000-0004-0000-0B00-000009000000}"/>
    <hyperlink ref="A103:H103" r:id="rId11" display="Link: http://www.cdc.gov/leanworks/costcalculator/index.html" xr:uid="{00000000-0004-0000-0B00-00000A000000}"/>
    <hyperlink ref="A107:H107" r:id="rId12" display="Link: http://www.pshfes.org/cba.htm" xr:uid="{00000000-0004-0000-0B00-00000B000000}"/>
    <hyperlink ref="A91" r:id="rId13" xr:uid="{00000000-0004-0000-0B00-00000C000000}"/>
    <hyperlink ref="A111:I111" r:id="rId14" display="Link: http://archive.ahrq.gov/populations/diabcostcalc/" xr:uid="{00000000-0004-0000-0B00-00000D000000}"/>
    <hyperlink ref="A78" r:id="rId15" xr:uid="{00000000-0004-0000-0B00-00000E000000}"/>
    <hyperlink ref="A82" r:id="rId16" xr:uid="{00000000-0004-0000-0B00-00000F000000}"/>
    <hyperlink ref="A86" r:id="rId17" xr:uid="{00000000-0004-0000-0B00-000010000000}"/>
    <hyperlink ref="A90" r:id="rId18" xr:uid="{00000000-0004-0000-0B00-000011000000}"/>
    <hyperlink ref="A99" r:id="rId19" xr:uid="{00000000-0004-0000-0B00-000012000000}"/>
    <hyperlink ref="A103" r:id="rId20" xr:uid="{00000000-0004-0000-0B00-000013000000}"/>
    <hyperlink ref="A107" r:id="rId21" xr:uid="{00000000-0004-0000-0B00-000014000000}"/>
    <hyperlink ref="A111" r:id="rId22" xr:uid="{00000000-0004-0000-0B00-000015000000}"/>
  </hyperlinks>
  <pageMargins left="0.7" right="0.7" top="0.75" bottom="0.75" header="0.3" footer="0.3"/>
  <pageSetup orientation="portrait" verticalDpi="0"/>
  <drawing r:id="rId2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workbookViewId="0">
      <selection activeCell="B14" sqref="B14"/>
    </sheetView>
  </sheetViews>
  <sheetFormatPr defaultColWidth="8.6640625" defaultRowHeight="13.2" x14ac:dyDescent="0.25"/>
  <cols>
    <col min="1" max="2" width="19.33203125" customWidth="1"/>
    <col min="3" max="3" width="34.109375" customWidth="1"/>
    <col min="4" max="4" width="27.109375" customWidth="1"/>
    <col min="5" max="5" width="24.33203125" customWidth="1"/>
  </cols>
  <sheetData>
    <row r="1" spans="1:5" x14ac:dyDescent="0.25">
      <c r="A1" s="11" t="s">
        <v>34</v>
      </c>
      <c r="B1" s="11"/>
      <c r="C1" s="11" t="s">
        <v>77</v>
      </c>
      <c r="D1" s="11" t="s">
        <v>30</v>
      </c>
      <c r="E1" s="11" t="s">
        <v>62</v>
      </c>
    </row>
    <row r="2" spans="1:5" x14ac:dyDescent="0.25">
      <c r="A2" s="24" t="s">
        <v>77</v>
      </c>
      <c r="B2" s="25"/>
      <c r="C2" s="31" t="s">
        <v>72</v>
      </c>
      <c r="D2" s="28" t="s">
        <v>63</v>
      </c>
      <c r="E2" s="28" t="s">
        <v>35</v>
      </c>
    </row>
    <row r="3" spans="1:5" ht="26.4" x14ac:dyDescent="0.25">
      <c r="A3" s="27" t="s">
        <v>83</v>
      </c>
      <c r="B3" s="24"/>
      <c r="C3" s="30" t="s">
        <v>71</v>
      </c>
      <c r="D3" s="28" t="s">
        <v>64</v>
      </c>
      <c r="E3" s="28" t="s">
        <v>36</v>
      </c>
    </row>
    <row r="4" spans="1:5" x14ac:dyDescent="0.25">
      <c r="A4" s="24" t="s">
        <v>82</v>
      </c>
      <c r="D4" s="28" t="s">
        <v>65</v>
      </c>
      <c r="E4" s="28" t="s">
        <v>37</v>
      </c>
    </row>
    <row r="5" spans="1:5" x14ac:dyDescent="0.25">
      <c r="A5" s="27" t="s">
        <v>86</v>
      </c>
      <c r="B5" s="24"/>
      <c r="D5" s="28" t="s">
        <v>66</v>
      </c>
      <c r="E5" s="28" t="s">
        <v>38</v>
      </c>
    </row>
    <row r="6" spans="1:5" x14ac:dyDescent="0.25">
      <c r="A6" s="24" t="s">
        <v>80</v>
      </c>
      <c r="D6" s="28" t="s">
        <v>67</v>
      </c>
      <c r="E6" s="28" t="s">
        <v>39</v>
      </c>
    </row>
    <row r="7" spans="1:5" ht="52.8" x14ac:dyDescent="0.25">
      <c r="A7" s="27" t="s">
        <v>85</v>
      </c>
      <c r="D7" s="30" t="s">
        <v>70</v>
      </c>
      <c r="E7" s="29" t="s">
        <v>40</v>
      </c>
    </row>
    <row r="8" spans="1:5" ht="26.4" x14ac:dyDescent="0.25">
      <c r="A8" s="27" t="s">
        <v>87</v>
      </c>
      <c r="B8" s="25"/>
      <c r="D8" s="28" t="s">
        <v>68</v>
      </c>
      <c r="E8" s="28" t="s">
        <v>41</v>
      </c>
    </row>
    <row r="9" spans="1:5" ht="79.2" x14ac:dyDescent="0.25">
      <c r="A9" s="27" t="s">
        <v>84</v>
      </c>
      <c r="B9" s="27"/>
      <c r="D9" s="29" t="s">
        <v>69</v>
      </c>
      <c r="E9" s="29" t="s">
        <v>42</v>
      </c>
    </row>
    <row r="10" spans="1:5" x14ac:dyDescent="0.25">
      <c r="A10" s="24" t="s">
        <v>31</v>
      </c>
      <c r="B10" s="27"/>
      <c r="E10" s="28" t="s">
        <v>43</v>
      </c>
    </row>
    <row r="11" spans="1:5" x14ac:dyDescent="0.25">
      <c r="A11" t="s">
        <v>30</v>
      </c>
      <c r="B11" s="27"/>
      <c r="E11" s="28" t="s">
        <v>44</v>
      </c>
    </row>
    <row r="12" spans="1:5" x14ac:dyDescent="0.25">
      <c r="A12" s="24" t="s">
        <v>91</v>
      </c>
      <c r="B12" s="27"/>
      <c r="E12" s="28" t="s">
        <v>45</v>
      </c>
    </row>
    <row r="13" spans="1:5" ht="79.2" x14ac:dyDescent="0.25">
      <c r="A13" s="24" t="s">
        <v>81</v>
      </c>
      <c r="B13" s="27"/>
      <c r="E13" s="29" t="s">
        <v>46</v>
      </c>
    </row>
    <row r="14" spans="1:5" ht="66" x14ac:dyDescent="0.25">
      <c r="A14" s="27" t="s">
        <v>88</v>
      </c>
      <c r="B14" s="27"/>
      <c r="E14" s="29" t="s">
        <v>47</v>
      </c>
    </row>
    <row r="15" spans="1:5" x14ac:dyDescent="0.25">
      <c r="A15" s="24" t="s">
        <v>90</v>
      </c>
      <c r="B15" s="27"/>
      <c r="E15" s="28" t="s">
        <v>48</v>
      </c>
    </row>
    <row r="16" spans="1:5" x14ac:dyDescent="0.25">
      <c r="A16" s="27" t="s">
        <v>89</v>
      </c>
      <c r="B16" s="27"/>
      <c r="E16" s="29" t="s">
        <v>49</v>
      </c>
    </row>
    <row r="17" spans="2:5" ht="26.4" x14ac:dyDescent="0.25">
      <c r="B17" s="25"/>
      <c r="E17" s="29" t="s">
        <v>50</v>
      </c>
    </row>
    <row r="18" spans="2:5" x14ac:dyDescent="0.25">
      <c r="E18" s="29" t="s">
        <v>51</v>
      </c>
    </row>
    <row r="19" spans="2:5" ht="26.4" x14ac:dyDescent="0.25">
      <c r="E19" s="29" t="s">
        <v>52</v>
      </c>
    </row>
    <row r="20" spans="2:5" ht="26.4" x14ac:dyDescent="0.25">
      <c r="B20" s="25"/>
      <c r="E20" s="29" t="s">
        <v>53</v>
      </c>
    </row>
    <row r="21" spans="2:5" x14ac:dyDescent="0.25">
      <c r="B21" s="24"/>
      <c r="E21" s="28" t="s">
        <v>54</v>
      </c>
    </row>
    <row r="22" spans="2:5" x14ac:dyDescent="0.25">
      <c r="E22" s="29" t="s">
        <v>55</v>
      </c>
    </row>
    <row r="23" spans="2:5" ht="26.4" x14ac:dyDescent="0.25">
      <c r="B23" s="25"/>
      <c r="E23" s="29" t="s">
        <v>56</v>
      </c>
    </row>
    <row r="24" spans="2:5" x14ac:dyDescent="0.25">
      <c r="B24" s="24"/>
      <c r="E24" s="29" t="s">
        <v>57</v>
      </c>
    </row>
    <row r="25" spans="2:5" x14ac:dyDescent="0.25">
      <c r="E25" s="29" t="s">
        <v>58</v>
      </c>
    </row>
    <row r="26" spans="2:5" x14ac:dyDescent="0.25">
      <c r="E26" s="28" t="s">
        <v>59</v>
      </c>
    </row>
    <row r="27" spans="2:5" x14ac:dyDescent="0.25">
      <c r="E27" s="28" t="s">
        <v>60</v>
      </c>
    </row>
    <row r="28" spans="2:5" x14ac:dyDescent="0.25">
      <c r="E28" s="28" t="s">
        <v>61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8"/>
  <sheetViews>
    <sheetView workbookViewId="0">
      <selection activeCell="A2" sqref="A2:A3"/>
    </sheetView>
  </sheetViews>
  <sheetFormatPr defaultColWidth="8.6640625" defaultRowHeight="13.2" x14ac:dyDescent="0.25"/>
  <cols>
    <col min="1" max="1" width="34.109375" customWidth="1"/>
    <col min="2" max="2" width="27.109375" customWidth="1"/>
    <col min="3" max="3" width="24.33203125" customWidth="1"/>
  </cols>
  <sheetData>
    <row r="1" spans="1:3" x14ac:dyDescent="0.25">
      <c r="A1" s="11" t="s">
        <v>72</v>
      </c>
      <c r="B1" s="11" t="s">
        <v>73</v>
      </c>
      <c r="C1" s="11"/>
    </row>
    <row r="2" spans="1:3" ht="26.4" x14ac:dyDescent="0.25">
      <c r="A2" s="31" t="s">
        <v>74</v>
      </c>
      <c r="B2" s="31" t="s">
        <v>74</v>
      </c>
      <c r="C2" s="28"/>
    </row>
    <row r="3" spans="1:3" x14ac:dyDescent="0.25">
      <c r="A3" s="30" t="s">
        <v>75</v>
      </c>
      <c r="B3" s="30" t="s">
        <v>76</v>
      </c>
      <c r="C3" s="28"/>
    </row>
    <row r="4" spans="1:3" x14ac:dyDescent="0.25">
      <c r="B4" s="28"/>
      <c r="C4" s="28"/>
    </row>
    <row r="5" spans="1:3" x14ac:dyDescent="0.25">
      <c r="B5" s="28"/>
      <c r="C5" s="28"/>
    </row>
    <row r="6" spans="1:3" x14ac:dyDescent="0.25">
      <c r="B6" s="28"/>
      <c r="C6" s="28"/>
    </row>
    <row r="7" spans="1:3" x14ac:dyDescent="0.25">
      <c r="B7" s="30"/>
      <c r="C7" s="29"/>
    </row>
    <row r="8" spans="1:3" x14ac:dyDescent="0.25">
      <c r="B8" s="28"/>
      <c r="C8" s="28"/>
    </row>
    <row r="9" spans="1:3" x14ac:dyDescent="0.25">
      <c r="B9" s="29"/>
      <c r="C9" s="29"/>
    </row>
    <row r="10" spans="1:3" x14ac:dyDescent="0.25">
      <c r="C10" s="28"/>
    </row>
    <row r="11" spans="1:3" x14ac:dyDescent="0.25">
      <c r="C11" s="28"/>
    </row>
    <row r="12" spans="1:3" x14ac:dyDescent="0.25">
      <c r="C12" s="28"/>
    </row>
    <row r="13" spans="1:3" x14ac:dyDescent="0.25">
      <c r="C13" s="29"/>
    </row>
    <row r="14" spans="1:3" x14ac:dyDescent="0.25">
      <c r="C14" s="29"/>
    </row>
    <row r="15" spans="1:3" x14ac:dyDescent="0.25">
      <c r="C15" s="28"/>
    </row>
    <row r="16" spans="1:3" x14ac:dyDescent="0.25">
      <c r="C16" s="29"/>
    </row>
    <row r="17" spans="3:3" x14ac:dyDescent="0.25">
      <c r="C17" s="29"/>
    </row>
    <row r="18" spans="3:3" x14ac:dyDescent="0.25">
      <c r="C18" s="29"/>
    </row>
    <row r="19" spans="3:3" x14ac:dyDescent="0.25">
      <c r="C19" s="29"/>
    </row>
    <row r="20" spans="3:3" x14ac:dyDescent="0.25">
      <c r="C20" s="29"/>
    </row>
    <row r="21" spans="3:3" x14ac:dyDescent="0.25">
      <c r="C21" s="28"/>
    </row>
    <row r="22" spans="3:3" x14ac:dyDescent="0.25">
      <c r="C22" s="29"/>
    </row>
    <row r="23" spans="3:3" x14ac:dyDescent="0.25">
      <c r="C23" s="29"/>
    </row>
    <row r="24" spans="3:3" x14ac:dyDescent="0.25">
      <c r="C24" s="29"/>
    </row>
    <row r="25" spans="3:3" x14ac:dyDescent="0.25">
      <c r="C25" s="29"/>
    </row>
    <row r="26" spans="3:3" x14ac:dyDescent="0.25">
      <c r="C26" s="28"/>
    </row>
    <row r="27" spans="3:3" x14ac:dyDescent="0.25">
      <c r="C27" s="28"/>
    </row>
    <row r="28" spans="3:3" x14ac:dyDescent="0.25">
      <c r="C28" s="28"/>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E52"/>
  <sheetViews>
    <sheetView showGridLines="0" workbookViewId="0">
      <pane ySplit="2" topLeftCell="A3" activePane="bottomLeft" state="frozen"/>
      <selection pane="bottomLeft" activeCell="B47" sqref="B47"/>
    </sheetView>
  </sheetViews>
  <sheetFormatPr defaultColWidth="8.6640625" defaultRowHeight="13.2" x14ac:dyDescent="0.25"/>
  <cols>
    <col min="1" max="1" width="18.77734375" customWidth="1"/>
    <col min="2" max="2" width="49.33203125" customWidth="1"/>
    <col min="3" max="3" width="12.6640625" customWidth="1"/>
    <col min="4" max="4" width="12" customWidth="1"/>
    <col min="5" max="5" width="13.33203125" customWidth="1"/>
    <col min="8" max="8" width="13.44140625" customWidth="1"/>
  </cols>
  <sheetData>
    <row r="1" spans="1:5" ht="10.5" customHeight="1" x14ac:dyDescent="0.25"/>
    <row r="2" spans="1:5" s="41" customFormat="1" ht="27" customHeight="1" x14ac:dyDescent="0.35">
      <c r="A2" s="290" t="s">
        <v>280</v>
      </c>
      <c r="B2" s="50"/>
      <c r="C2" s="40"/>
      <c r="E2" s="52"/>
    </row>
    <row r="3" spans="1:5" ht="12.75" customHeight="1" x14ac:dyDescent="0.25"/>
    <row r="4" spans="1:5" s="14" customFormat="1" ht="21.6" customHeight="1" x14ac:dyDescent="0.25">
      <c r="A4" s="164" t="s">
        <v>167</v>
      </c>
      <c r="B4" s="163" t="s">
        <v>16</v>
      </c>
      <c r="C4" s="163" t="s">
        <v>171</v>
      </c>
    </row>
    <row r="5" spans="1:5" s="14" customFormat="1" ht="16.2" customHeight="1" x14ac:dyDescent="0.25">
      <c r="A5" s="166" t="s">
        <v>157</v>
      </c>
      <c r="B5" s="169" t="s">
        <v>300</v>
      </c>
      <c r="C5" s="170"/>
    </row>
    <row r="6" spans="1:5" s="14" customFormat="1" ht="26.4" x14ac:dyDescent="0.25">
      <c r="A6" s="167" t="s">
        <v>320</v>
      </c>
      <c r="B6" s="171" t="s">
        <v>301</v>
      </c>
      <c r="C6" s="172" t="s">
        <v>206</v>
      </c>
    </row>
    <row r="7" spans="1:5" s="14" customFormat="1" ht="28.2" customHeight="1" x14ac:dyDescent="0.25">
      <c r="A7" s="167" t="s">
        <v>321</v>
      </c>
      <c r="B7" s="171" t="s">
        <v>302</v>
      </c>
      <c r="C7" s="172" t="s">
        <v>206</v>
      </c>
    </row>
    <row r="8" spans="1:5" s="14" customFormat="1" ht="16.2" customHeight="1" x14ac:dyDescent="0.25">
      <c r="A8" s="168" t="s">
        <v>205</v>
      </c>
      <c r="B8" s="173" t="s">
        <v>201</v>
      </c>
      <c r="C8" s="172"/>
    </row>
    <row r="9" spans="1:5" ht="16.2" customHeight="1" x14ac:dyDescent="0.25">
      <c r="A9" s="167" t="s">
        <v>161</v>
      </c>
      <c r="B9" s="171" t="s">
        <v>217</v>
      </c>
      <c r="C9" s="172" t="s">
        <v>258</v>
      </c>
    </row>
    <row r="10" spans="1:5" ht="16.2" customHeight="1" x14ac:dyDescent="0.25">
      <c r="A10" s="167" t="s">
        <v>162</v>
      </c>
      <c r="B10" s="171" t="s">
        <v>204</v>
      </c>
      <c r="C10" s="172" t="s">
        <v>259</v>
      </c>
    </row>
    <row r="11" spans="1:5" ht="16.2" customHeight="1" x14ac:dyDescent="0.25">
      <c r="A11" s="167" t="s">
        <v>163</v>
      </c>
      <c r="B11" s="171" t="s">
        <v>213</v>
      </c>
      <c r="C11" s="172" t="s">
        <v>260</v>
      </c>
    </row>
    <row r="12" spans="1:5" ht="16.2" customHeight="1" x14ac:dyDescent="0.25">
      <c r="A12" s="168" t="s">
        <v>160</v>
      </c>
      <c r="B12" s="173" t="s">
        <v>257</v>
      </c>
      <c r="C12" s="172"/>
    </row>
    <row r="13" spans="1:5" ht="16.2" customHeight="1" x14ac:dyDescent="0.25">
      <c r="A13" s="167" t="s">
        <v>161</v>
      </c>
      <c r="B13" s="171" t="s">
        <v>202</v>
      </c>
      <c r="C13" s="172" t="s">
        <v>208</v>
      </c>
    </row>
    <row r="14" spans="1:5" ht="16.2" customHeight="1" x14ac:dyDescent="0.25">
      <c r="A14" s="167" t="s">
        <v>162</v>
      </c>
      <c r="B14" s="171" t="s">
        <v>203</v>
      </c>
      <c r="C14" s="172" t="s">
        <v>206</v>
      </c>
    </row>
    <row r="15" spans="1:5" ht="16.2" customHeight="1" x14ac:dyDescent="0.25">
      <c r="A15" s="167" t="s">
        <v>163</v>
      </c>
      <c r="B15" s="171" t="s">
        <v>209</v>
      </c>
      <c r="C15" s="172" t="s">
        <v>207</v>
      </c>
    </row>
    <row r="16" spans="1:5" s="14" customFormat="1" ht="16.2" customHeight="1" x14ac:dyDescent="0.25">
      <c r="A16" s="165"/>
      <c r="B16" s="162"/>
      <c r="C16" s="162"/>
    </row>
    <row r="17" spans="1:3" s="14" customFormat="1" ht="21.6" customHeight="1" x14ac:dyDescent="0.25">
      <c r="A17" s="164" t="s">
        <v>322</v>
      </c>
      <c r="B17" s="163" t="s">
        <v>16</v>
      </c>
      <c r="C17" s="163" t="s">
        <v>171</v>
      </c>
    </row>
    <row r="18" spans="1:3" ht="16.2" customHeight="1" x14ac:dyDescent="0.25">
      <c r="A18" s="166" t="s">
        <v>164</v>
      </c>
      <c r="B18" s="412"/>
      <c r="C18" s="413"/>
    </row>
    <row r="19" spans="1:3" s="14" customFormat="1" ht="27.6" customHeight="1" x14ac:dyDescent="0.25">
      <c r="A19" s="167" t="s">
        <v>320</v>
      </c>
      <c r="B19" s="396"/>
      <c r="C19" s="396"/>
    </row>
    <row r="20" spans="1:3" s="14" customFormat="1" ht="26.4" customHeight="1" x14ac:dyDescent="0.25">
      <c r="A20" s="167" t="s">
        <v>321</v>
      </c>
      <c r="B20" s="396"/>
      <c r="C20" s="396"/>
    </row>
    <row r="21" spans="1:3" s="14" customFormat="1" ht="16.2" customHeight="1" x14ac:dyDescent="0.25">
      <c r="A21" s="168" t="s">
        <v>205</v>
      </c>
      <c r="B21" s="396"/>
      <c r="C21" s="396"/>
    </row>
    <row r="22" spans="1:3" s="14" customFormat="1" ht="16.2" customHeight="1" x14ac:dyDescent="0.25">
      <c r="A22" s="167" t="s">
        <v>161</v>
      </c>
      <c r="B22" s="396"/>
      <c r="C22" s="396"/>
    </row>
    <row r="23" spans="1:3" s="14" customFormat="1" ht="16.2" customHeight="1" x14ac:dyDescent="0.25">
      <c r="A23" s="167" t="s">
        <v>162</v>
      </c>
      <c r="B23" s="396"/>
      <c r="C23" s="396"/>
    </row>
    <row r="24" spans="1:3" s="14" customFormat="1" ht="16.2" customHeight="1" x14ac:dyDescent="0.25">
      <c r="A24" s="167" t="s">
        <v>163</v>
      </c>
      <c r="B24" s="396"/>
      <c r="C24" s="396"/>
    </row>
    <row r="25" spans="1:3" s="14" customFormat="1" ht="16.2" customHeight="1" x14ac:dyDescent="0.25">
      <c r="A25" s="168" t="s">
        <v>160</v>
      </c>
      <c r="B25" s="396"/>
      <c r="C25" s="396"/>
    </row>
    <row r="26" spans="1:3" s="14" customFormat="1" ht="16.2" customHeight="1" x14ac:dyDescent="0.25">
      <c r="A26" s="167" t="s">
        <v>161</v>
      </c>
      <c r="B26" s="396"/>
      <c r="C26" s="397"/>
    </row>
    <row r="27" spans="1:3" ht="16.2" customHeight="1" x14ac:dyDescent="0.25">
      <c r="A27" s="167" t="s">
        <v>162</v>
      </c>
      <c r="B27" s="396"/>
      <c r="C27" s="396"/>
    </row>
    <row r="28" spans="1:3" ht="16.2" customHeight="1" x14ac:dyDescent="0.25">
      <c r="A28" s="167" t="s">
        <v>163</v>
      </c>
      <c r="B28" s="396"/>
      <c r="C28" s="396"/>
    </row>
    <row r="29" spans="1:3" ht="16.2" customHeight="1" x14ac:dyDescent="0.25">
      <c r="A29" s="165"/>
      <c r="B29" s="162"/>
      <c r="C29" s="162"/>
    </row>
    <row r="30" spans="1:3" ht="16.2" customHeight="1" x14ac:dyDescent="0.25">
      <c r="A30" s="166" t="s">
        <v>165</v>
      </c>
      <c r="B30" s="412"/>
      <c r="C30" s="413"/>
    </row>
    <row r="31" spans="1:3" ht="26.4" customHeight="1" x14ac:dyDescent="0.25">
      <c r="A31" s="167" t="s">
        <v>320</v>
      </c>
      <c r="B31" s="396"/>
      <c r="C31" s="396"/>
    </row>
    <row r="32" spans="1:3" ht="25.2" customHeight="1" x14ac:dyDescent="0.25">
      <c r="A32" s="167" t="s">
        <v>321</v>
      </c>
      <c r="B32" s="396"/>
      <c r="C32" s="396"/>
    </row>
    <row r="33" spans="1:3" ht="16.2" customHeight="1" x14ac:dyDescent="0.25">
      <c r="A33" s="168" t="s">
        <v>205</v>
      </c>
      <c r="B33" s="396"/>
      <c r="C33" s="396"/>
    </row>
    <row r="34" spans="1:3" ht="16.2" customHeight="1" x14ac:dyDescent="0.25">
      <c r="A34" s="167" t="s">
        <v>161</v>
      </c>
      <c r="B34" s="396"/>
      <c r="C34" s="396"/>
    </row>
    <row r="35" spans="1:3" ht="16.2" customHeight="1" x14ac:dyDescent="0.25">
      <c r="A35" s="167" t="s">
        <v>162</v>
      </c>
      <c r="B35" s="396"/>
      <c r="C35" s="396"/>
    </row>
    <row r="36" spans="1:3" ht="16.2" customHeight="1" x14ac:dyDescent="0.25">
      <c r="A36" s="167" t="s">
        <v>163</v>
      </c>
      <c r="B36" s="396"/>
      <c r="C36" s="396"/>
    </row>
    <row r="37" spans="1:3" ht="16.2" customHeight="1" x14ac:dyDescent="0.25">
      <c r="A37" s="168" t="s">
        <v>160</v>
      </c>
      <c r="B37" s="396"/>
      <c r="C37" s="396"/>
    </row>
    <row r="38" spans="1:3" ht="16.2" customHeight="1" x14ac:dyDescent="0.25">
      <c r="A38" s="167" t="s">
        <v>161</v>
      </c>
      <c r="B38" s="396"/>
      <c r="C38" s="397"/>
    </row>
    <row r="39" spans="1:3" ht="16.2" customHeight="1" x14ac:dyDescent="0.25">
      <c r="A39" s="167" t="s">
        <v>162</v>
      </c>
      <c r="B39" s="396"/>
      <c r="C39" s="396"/>
    </row>
    <row r="40" spans="1:3" ht="16.2" customHeight="1" x14ac:dyDescent="0.25">
      <c r="A40" s="167" t="s">
        <v>163</v>
      </c>
      <c r="B40" s="396"/>
      <c r="C40" s="396"/>
    </row>
    <row r="41" spans="1:3" ht="16.2" customHeight="1" x14ac:dyDescent="0.25">
      <c r="A41" s="119"/>
      <c r="B41" s="115"/>
      <c r="C41" s="115"/>
    </row>
    <row r="42" spans="1:3" ht="16.2" customHeight="1" x14ac:dyDescent="0.25">
      <c r="A42" s="166" t="s">
        <v>166</v>
      </c>
      <c r="B42" s="412"/>
      <c r="C42" s="413"/>
    </row>
    <row r="43" spans="1:3" ht="27" customHeight="1" x14ac:dyDescent="0.25">
      <c r="A43" s="167" t="s">
        <v>320</v>
      </c>
      <c r="B43" s="396"/>
      <c r="C43" s="396"/>
    </row>
    <row r="44" spans="1:3" ht="26.4" customHeight="1" x14ac:dyDescent="0.25">
      <c r="A44" s="167" t="s">
        <v>321</v>
      </c>
      <c r="B44" s="396"/>
      <c r="C44" s="396"/>
    </row>
    <row r="45" spans="1:3" ht="16.2" customHeight="1" x14ac:dyDescent="0.25">
      <c r="A45" s="168" t="s">
        <v>205</v>
      </c>
      <c r="B45" s="396"/>
      <c r="C45" s="396"/>
    </row>
    <row r="46" spans="1:3" ht="16.2" customHeight="1" x14ac:dyDescent="0.25">
      <c r="A46" s="167" t="s">
        <v>161</v>
      </c>
      <c r="B46" s="396"/>
      <c r="C46" s="396"/>
    </row>
    <row r="47" spans="1:3" ht="16.2" customHeight="1" x14ac:dyDescent="0.25">
      <c r="A47" s="167" t="s">
        <v>162</v>
      </c>
      <c r="B47" s="396"/>
      <c r="C47" s="396"/>
    </row>
    <row r="48" spans="1:3" ht="16.2" customHeight="1" x14ac:dyDescent="0.25">
      <c r="A48" s="167" t="s">
        <v>163</v>
      </c>
      <c r="B48" s="396"/>
      <c r="C48" s="396"/>
    </row>
    <row r="49" spans="1:3" ht="16.2" customHeight="1" x14ac:dyDescent="0.25">
      <c r="A49" s="168" t="s">
        <v>160</v>
      </c>
      <c r="B49" s="396"/>
      <c r="C49" s="396"/>
    </row>
    <row r="50" spans="1:3" ht="16.2" customHeight="1" x14ac:dyDescent="0.25">
      <c r="A50" s="167" t="s">
        <v>161</v>
      </c>
      <c r="B50" s="396"/>
      <c r="C50" s="397"/>
    </row>
    <row r="51" spans="1:3" ht="16.2" customHeight="1" x14ac:dyDescent="0.25">
      <c r="A51" s="167" t="s">
        <v>162</v>
      </c>
      <c r="B51" s="396"/>
      <c r="C51" s="396"/>
    </row>
    <row r="52" spans="1:3" ht="16.2" customHeight="1" x14ac:dyDescent="0.25">
      <c r="A52" s="167" t="s">
        <v>163</v>
      </c>
      <c r="B52" s="396"/>
      <c r="C52" s="396"/>
    </row>
  </sheetData>
  <mergeCells count="3">
    <mergeCell ref="B18:C18"/>
    <mergeCell ref="B30:C30"/>
    <mergeCell ref="B42:C42"/>
  </mergeCells>
  <pageMargins left="0.75" right="0.75" top="1" bottom="1" header="0.5" footer="0.5"/>
  <pageSetup orientation="portrait" horizontalDpi="300" verticalDpi="300"/>
  <headerFooter alignWithMargins="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O54"/>
  <sheetViews>
    <sheetView showGridLines="0" workbookViewId="0">
      <pane ySplit="2" topLeftCell="A3" activePane="bottomLeft" state="frozen"/>
      <selection pane="bottomLeft" activeCell="A2" sqref="A2"/>
    </sheetView>
  </sheetViews>
  <sheetFormatPr defaultColWidth="8.6640625" defaultRowHeight="13.2" x14ac:dyDescent="0.25"/>
  <cols>
    <col min="1" max="1" width="26" customWidth="1"/>
    <col min="2" max="2" width="6.77734375" bestFit="1" customWidth="1"/>
    <col min="3" max="3" width="7.6640625" customWidth="1"/>
    <col min="4" max="4" width="7.109375" bestFit="1" customWidth="1"/>
    <col min="5" max="5" width="6.77734375" bestFit="1" customWidth="1"/>
    <col min="6" max="6" width="7.44140625" bestFit="1" customWidth="1"/>
    <col min="7" max="7" width="6.88671875" bestFit="1" customWidth="1"/>
    <col min="8" max="8" width="6.44140625" bestFit="1" customWidth="1"/>
    <col min="9" max="10" width="7.21875" bestFit="1" customWidth="1"/>
    <col min="11" max="11" width="6.77734375" bestFit="1" customWidth="1"/>
    <col min="12" max="13" width="7.109375" bestFit="1" customWidth="1"/>
  </cols>
  <sheetData>
    <row r="1" spans="1:13" ht="9" customHeight="1" x14ac:dyDescent="0.25"/>
    <row r="2" spans="1:13" s="34" customFormat="1" ht="21.75" customHeight="1" x14ac:dyDescent="0.25">
      <c r="A2" s="83" t="s">
        <v>384</v>
      </c>
      <c r="B2" s="38"/>
    </row>
    <row r="3" spans="1:13" ht="9" customHeight="1" x14ac:dyDescent="0.4">
      <c r="A3" s="35"/>
      <c r="B3" s="24"/>
      <c r="C3" s="24"/>
      <c r="D3" s="24"/>
      <c r="E3" s="24"/>
      <c r="F3" s="24"/>
      <c r="G3" s="24"/>
      <c r="H3" s="24"/>
      <c r="I3" s="24"/>
      <c r="J3" s="24"/>
      <c r="K3" s="24"/>
      <c r="L3" s="24"/>
      <c r="M3" s="24"/>
    </row>
    <row r="4" spans="1:13" ht="15.6" customHeight="1" x14ac:dyDescent="0.25">
      <c r="A4" s="174"/>
      <c r="B4" s="175">
        <v>41287</v>
      </c>
      <c r="C4" s="175">
        <v>41318</v>
      </c>
      <c r="D4" s="175">
        <v>41346</v>
      </c>
      <c r="E4" s="175">
        <v>41377</v>
      </c>
      <c r="F4" s="175">
        <v>41407</v>
      </c>
      <c r="G4" s="175">
        <v>41438</v>
      </c>
      <c r="H4" s="175">
        <v>41468</v>
      </c>
      <c r="I4" s="175">
        <v>41499</v>
      </c>
      <c r="J4" s="175">
        <v>41530</v>
      </c>
      <c r="K4" s="175">
        <v>41560</v>
      </c>
      <c r="L4" s="175">
        <v>41591</v>
      </c>
      <c r="M4" s="175">
        <v>41621</v>
      </c>
    </row>
    <row r="5" spans="1:13" ht="27" customHeight="1" x14ac:dyDescent="0.25">
      <c r="A5" s="168" t="s">
        <v>177</v>
      </c>
      <c r="B5" s="417" t="s">
        <v>178</v>
      </c>
      <c r="C5" s="418"/>
      <c r="D5" s="418"/>
      <c r="E5" s="418"/>
      <c r="F5" s="418"/>
      <c r="G5" s="418"/>
      <c r="H5" s="418"/>
      <c r="I5" s="418"/>
      <c r="J5" s="418"/>
      <c r="K5" s="418"/>
      <c r="L5" s="418"/>
      <c r="M5" s="419"/>
    </row>
    <row r="6" spans="1:13" ht="15.6" customHeight="1" x14ac:dyDescent="0.25">
      <c r="A6" s="187" t="s">
        <v>160</v>
      </c>
      <c r="B6" s="429" t="s">
        <v>190</v>
      </c>
      <c r="C6" s="430"/>
      <c r="D6" s="430"/>
      <c r="E6" s="430"/>
      <c r="F6" s="430"/>
      <c r="G6" s="430"/>
      <c r="H6" s="430"/>
      <c r="I6" s="430"/>
      <c r="J6" s="430"/>
      <c r="K6" s="430"/>
      <c r="L6" s="430"/>
      <c r="M6" s="431"/>
    </row>
    <row r="7" spans="1:13" ht="15.6" customHeight="1" x14ac:dyDescent="0.25">
      <c r="A7" s="188" t="s">
        <v>179</v>
      </c>
      <c r="B7" s="153"/>
      <c r="C7" s="176"/>
      <c r="D7" s="137"/>
      <c r="E7" s="137"/>
      <c r="F7" s="137"/>
      <c r="G7" s="137"/>
      <c r="H7" s="137"/>
      <c r="I7" s="137"/>
      <c r="J7" s="137"/>
      <c r="K7" s="137"/>
      <c r="L7" s="137"/>
      <c r="M7" s="137"/>
    </row>
    <row r="8" spans="1:13" ht="15.6" customHeight="1" x14ac:dyDescent="0.25">
      <c r="A8" s="189" t="s">
        <v>180</v>
      </c>
      <c r="B8" s="177"/>
      <c r="C8" s="177"/>
      <c r="D8" s="137"/>
      <c r="E8" s="176"/>
      <c r="F8" s="137"/>
      <c r="G8" s="137"/>
      <c r="H8" s="137"/>
      <c r="I8" s="137"/>
      <c r="J8" s="137"/>
      <c r="K8" s="137"/>
      <c r="L8" s="137"/>
      <c r="M8" s="137"/>
    </row>
    <row r="9" spans="1:13" ht="15.6" customHeight="1" x14ac:dyDescent="0.25">
      <c r="A9" s="189" t="s">
        <v>181</v>
      </c>
      <c r="B9" s="177"/>
      <c r="C9" s="177"/>
      <c r="D9" s="137"/>
      <c r="E9" s="137"/>
      <c r="F9" s="137"/>
      <c r="G9" s="137"/>
      <c r="H9" s="176"/>
      <c r="I9" s="137"/>
      <c r="J9" s="137"/>
      <c r="K9" s="137"/>
      <c r="L9" s="137"/>
      <c r="M9" s="137"/>
    </row>
    <row r="10" spans="1:13" s="24" customFormat="1" ht="15.6" customHeight="1" x14ac:dyDescent="0.25">
      <c r="A10" s="188" t="s">
        <v>182</v>
      </c>
      <c r="B10" s="154"/>
      <c r="C10" s="177"/>
      <c r="D10" s="137"/>
      <c r="E10" s="137"/>
      <c r="F10" s="137"/>
      <c r="G10" s="137"/>
      <c r="H10" s="137"/>
      <c r="I10" s="137"/>
      <c r="J10" s="137"/>
      <c r="K10" s="137"/>
      <c r="L10" s="176"/>
      <c r="M10" s="137"/>
    </row>
    <row r="11" spans="1:13" x14ac:dyDescent="0.25">
      <c r="A11" s="420"/>
      <c r="B11" s="421"/>
      <c r="C11" s="421"/>
      <c r="D11" s="421"/>
      <c r="E11" s="421"/>
      <c r="F11" s="421"/>
      <c r="G11" s="421"/>
      <c r="H11" s="421"/>
      <c r="I11" s="421"/>
      <c r="J11" s="421"/>
      <c r="K11" s="421"/>
      <c r="L11" s="421"/>
      <c r="M11" s="422"/>
    </row>
    <row r="12" spans="1:13" ht="24" hidden="1" customHeight="1" x14ac:dyDescent="0.25">
      <c r="A12" s="154"/>
      <c r="B12" s="177"/>
      <c r="C12" s="177"/>
      <c r="D12" s="137"/>
      <c r="E12" s="137"/>
      <c r="F12" s="137"/>
      <c r="G12" s="137"/>
      <c r="H12" s="137"/>
      <c r="I12" s="137"/>
      <c r="J12" s="137"/>
      <c r="K12" s="137"/>
      <c r="L12" s="137"/>
      <c r="M12" s="137"/>
    </row>
    <row r="13" spans="1:13" hidden="1" x14ac:dyDescent="0.25">
      <c r="A13" s="154"/>
      <c r="B13" s="177"/>
      <c r="C13" s="177"/>
      <c r="D13" s="137"/>
      <c r="E13" s="137"/>
      <c r="F13" s="137"/>
      <c r="G13" s="137"/>
      <c r="H13" s="137"/>
      <c r="I13" s="137"/>
      <c r="J13" s="137"/>
      <c r="K13" s="137"/>
      <c r="L13" s="137"/>
      <c r="M13" s="137"/>
    </row>
    <row r="14" spans="1:13" ht="39" hidden="1" customHeight="1" x14ac:dyDescent="0.25">
      <c r="A14" s="154"/>
      <c r="B14" s="177"/>
      <c r="C14" s="177"/>
      <c r="D14" s="137"/>
      <c r="E14" s="137"/>
      <c r="F14" s="137"/>
      <c r="G14" s="137"/>
      <c r="H14" s="137"/>
      <c r="I14" s="137"/>
      <c r="J14" s="137"/>
      <c r="K14" s="137"/>
      <c r="L14" s="137"/>
      <c r="M14" s="137"/>
    </row>
    <row r="15" spans="1:13" hidden="1" x14ac:dyDescent="0.25">
      <c r="A15" s="154"/>
      <c r="B15" s="177"/>
      <c r="C15" s="177"/>
      <c r="D15" s="137"/>
      <c r="E15" s="137"/>
      <c r="F15" s="137"/>
      <c r="G15" s="137"/>
      <c r="H15" s="137"/>
      <c r="I15" s="137"/>
      <c r="J15" s="137"/>
      <c r="K15" s="137"/>
      <c r="L15" s="137"/>
      <c r="M15" s="137"/>
    </row>
    <row r="16" spans="1:13" hidden="1" x14ac:dyDescent="0.25">
      <c r="A16" s="154"/>
      <c r="B16" s="177"/>
      <c r="C16" s="177"/>
      <c r="D16" s="137"/>
      <c r="E16" s="137"/>
      <c r="F16" s="137"/>
      <c r="G16" s="137"/>
      <c r="H16" s="137"/>
      <c r="I16" s="137"/>
      <c r="J16" s="137"/>
      <c r="K16" s="137"/>
      <c r="L16" s="137"/>
      <c r="M16" s="137"/>
    </row>
    <row r="17" spans="1:15" hidden="1" x14ac:dyDescent="0.25">
      <c r="A17" s="154"/>
      <c r="B17" s="177"/>
      <c r="C17" s="177"/>
      <c r="D17" s="137"/>
      <c r="E17" s="137"/>
      <c r="F17" s="137"/>
      <c r="G17" s="137"/>
      <c r="H17" s="137"/>
      <c r="I17" s="137"/>
      <c r="J17" s="137"/>
      <c r="K17" s="137"/>
      <c r="L17" s="137"/>
      <c r="M17" s="137"/>
    </row>
    <row r="18" spans="1:15" hidden="1" x14ac:dyDescent="0.25">
      <c r="A18" s="154"/>
      <c r="B18" s="177"/>
      <c r="C18" s="177"/>
      <c r="D18" s="137"/>
      <c r="E18" s="137"/>
      <c r="F18" s="137"/>
      <c r="G18" s="137"/>
      <c r="H18" s="137"/>
      <c r="I18" s="137"/>
      <c r="J18" s="137"/>
      <c r="K18" s="137"/>
      <c r="L18" s="137"/>
      <c r="M18" s="137"/>
    </row>
    <row r="19" spans="1:15" ht="15" customHeight="1" x14ac:dyDescent="0.25">
      <c r="A19" s="178"/>
      <c r="B19" s="179">
        <v>41287</v>
      </c>
      <c r="C19" s="179">
        <v>41318</v>
      </c>
      <c r="D19" s="179">
        <v>41346</v>
      </c>
      <c r="E19" s="179">
        <v>41377</v>
      </c>
      <c r="F19" s="179">
        <v>41407</v>
      </c>
      <c r="G19" s="179">
        <v>41438</v>
      </c>
      <c r="H19" s="179">
        <v>41468</v>
      </c>
      <c r="I19" s="179">
        <v>41499</v>
      </c>
      <c r="J19" s="179">
        <v>41530</v>
      </c>
      <c r="K19" s="179">
        <v>41560</v>
      </c>
      <c r="L19" s="179">
        <v>41591</v>
      </c>
      <c r="M19" s="179">
        <v>41621</v>
      </c>
    </row>
    <row r="20" spans="1:15" ht="26.4" customHeight="1" x14ac:dyDescent="0.25">
      <c r="A20" s="168" t="s">
        <v>177</v>
      </c>
      <c r="B20" s="417" t="s">
        <v>183</v>
      </c>
      <c r="C20" s="418"/>
      <c r="D20" s="418"/>
      <c r="E20" s="418"/>
      <c r="F20" s="418"/>
      <c r="G20" s="418"/>
      <c r="H20" s="418"/>
      <c r="I20" s="418"/>
      <c r="J20" s="418"/>
      <c r="K20" s="418"/>
      <c r="L20" s="418"/>
      <c r="M20" s="419"/>
    </row>
    <row r="21" spans="1:15" ht="15" customHeight="1" x14ac:dyDescent="0.25">
      <c r="A21" s="190" t="s">
        <v>184</v>
      </c>
      <c r="B21" s="414" t="s">
        <v>191</v>
      </c>
      <c r="C21" s="415"/>
      <c r="D21" s="415"/>
      <c r="E21" s="415"/>
      <c r="F21" s="415"/>
      <c r="G21" s="415"/>
      <c r="H21" s="415"/>
      <c r="I21" s="415"/>
      <c r="J21" s="415"/>
      <c r="K21" s="415"/>
      <c r="L21" s="415"/>
      <c r="M21" s="416"/>
    </row>
    <row r="22" spans="1:15" ht="15" customHeight="1" x14ac:dyDescent="0.25">
      <c r="A22" s="189" t="s">
        <v>185</v>
      </c>
      <c r="B22" s="180"/>
      <c r="C22" s="177"/>
      <c r="D22" s="137"/>
      <c r="E22" s="137"/>
      <c r="F22" s="137"/>
      <c r="G22" s="137"/>
      <c r="H22" s="137"/>
      <c r="I22" s="137"/>
      <c r="J22" s="137"/>
      <c r="K22" s="137"/>
      <c r="L22" s="137"/>
      <c r="M22" s="137"/>
    </row>
    <row r="23" spans="1:15" ht="15" customHeight="1" x14ac:dyDescent="0.25">
      <c r="A23" s="188" t="s">
        <v>186</v>
      </c>
      <c r="B23" s="154"/>
      <c r="C23" s="177"/>
      <c r="D23" s="137"/>
      <c r="E23" s="137"/>
      <c r="F23" s="180"/>
      <c r="G23" s="137"/>
      <c r="H23" s="137"/>
      <c r="I23" s="137"/>
      <c r="J23" s="137"/>
      <c r="K23" s="137"/>
      <c r="L23" s="137"/>
      <c r="M23" s="137"/>
    </row>
    <row r="24" spans="1:15" ht="15" customHeight="1" x14ac:dyDescent="0.25">
      <c r="A24" s="189" t="s">
        <v>187</v>
      </c>
      <c r="B24" s="177"/>
      <c r="C24" s="177"/>
      <c r="D24" s="137"/>
      <c r="E24" s="137"/>
      <c r="F24" s="137"/>
      <c r="G24" s="137"/>
      <c r="H24" s="137"/>
      <c r="I24" s="180"/>
      <c r="J24" s="137"/>
      <c r="K24" s="137"/>
      <c r="L24" s="137"/>
      <c r="M24" s="137"/>
    </row>
    <row r="25" spans="1:15" ht="15" customHeight="1" x14ac:dyDescent="0.25">
      <c r="A25" s="189" t="s">
        <v>188</v>
      </c>
      <c r="B25" s="177"/>
      <c r="C25" s="177"/>
      <c r="D25" s="137"/>
      <c r="E25" s="137"/>
      <c r="F25" s="137"/>
      <c r="G25" s="137"/>
      <c r="H25" s="137"/>
      <c r="I25" s="137"/>
      <c r="J25" s="137"/>
      <c r="K25" s="180"/>
      <c r="L25" s="137"/>
      <c r="M25" s="137"/>
    </row>
    <row r="26" spans="1:15" x14ac:dyDescent="0.25">
      <c r="A26" s="420"/>
      <c r="B26" s="421"/>
      <c r="C26" s="421"/>
      <c r="D26" s="421"/>
      <c r="E26" s="421"/>
      <c r="F26" s="421"/>
      <c r="G26" s="421"/>
      <c r="H26" s="421"/>
      <c r="I26" s="421"/>
      <c r="J26" s="421"/>
      <c r="K26" s="421"/>
      <c r="L26" s="421"/>
      <c r="M26" s="422"/>
      <c r="O26" s="51"/>
    </row>
    <row r="27" spans="1:15" ht="15.6" customHeight="1" x14ac:dyDescent="0.25">
      <c r="A27" s="178"/>
      <c r="B27" s="179">
        <v>41287</v>
      </c>
      <c r="C27" s="179">
        <v>41318</v>
      </c>
      <c r="D27" s="179">
        <v>41346</v>
      </c>
      <c r="E27" s="179">
        <v>41377</v>
      </c>
      <c r="F27" s="179">
        <v>41407</v>
      </c>
      <c r="G27" s="179">
        <v>41438</v>
      </c>
      <c r="H27" s="179">
        <v>41468</v>
      </c>
      <c r="I27" s="179">
        <v>41499</v>
      </c>
      <c r="J27" s="179">
        <v>41530</v>
      </c>
      <c r="K27" s="179">
        <v>41560</v>
      </c>
      <c r="L27" s="179">
        <v>41591</v>
      </c>
      <c r="M27" s="179">
        <v>41621</v>
      </c>
    </row>
    <row r="28" spans="1:15" ht="27.6" customHeight="1" x14ac:dyDescent="0.25">
      <c r="A28" s="168" t="s">
        <v>177</v>
      </c>
      <c r="B28" s="417" t="s">
        <v>303</v>
      </c>
      <c r="C28" s="418"/>
      <c r="D28" s="418"/>
      <c r="E28" s="418"/>
      <c r="F28" s="418"/>
      <c r="G28" s="418"/>
      <c r="H28" s="418"/>
      <c r="I28" s="418"/>
      <c r="J28" s="418"/>
      <c r="K28" s="418"/>
      <c r="L28" s="418"/>
      <c r="M28" s="419"/>
    </row>
    <row r="29" spans="1:15" ht="15.6" customHeight="1" x14ac:dyDescent="0.25">
      <c r="A29" s="187" t="s">
        <v>184</v>
      </c>
      <c r="B29" s="414" t="s">
        <v>192</v>
      </c>
      <c r="C29" s="415"/>
      <c r="D29" s="415"/>
      <c r="E29" s="415"/>
      <c r="F29" s="415"/>
      <c r="G29" s="415"/>
      <c r="H29" s="415"/>
      <c r="I29" s="415"/>
      <c r="J29" s="415"/>
      <c r="K29" s="415"/>
      <c r="L29" s="415"/>
      <c r="M29" s="416"/>
    </row>
    <row r="30" spans="1:15" ht="15.6" customHeight="1" x14ac:dyDescent="0.25">
      <c r="A30" s="191" t="s">
        <v>189</v>
      </c>
      <c r="B30" s="181"/>
      <c r="C30" s="177"/>
      <c r="D30" s="137"/>
      <c r="E30" s="182"/>
      <c r="F30" s="137"/>
      <c r="G30" s="137"/>
      <c r="H30" s="182"/>
      <c r="I30" s="137"/>
      <c r="J30" s="137"/>
      <c r="K30" s="182"/>
      <c r="L30" s="137"/>
      <c r="M30" s="137"/>
    </row>
    <row r="31" spans="1:15" ht="13.8" x14ac:dyDescent="0.25">
      <c r="A31" s="426"/>
      <c r="B31" s="427"/>
      <c r="C31" s="427"/>
      <c r="D31" s="427"/>
      <c r="E31" s="427"/>
      <c r="F31" s="427"/>
      <c r="G31" s="427"/>
      <c r="H31" s="427"/>
      <c r="I31" s="427"/>
      <c r="J31" s="427"/>
      <c r="K31" s="427"/>
      <c r="L31" s="427"/>
      <c r="M31" s="428"/>
    </row>
    <row r="32" spans="1:15" ht="17.399999999999999" customHeight="1" x14ac:dyDescent="0.25">
      <c r="A32" s="178"/>
      <c r="B32" s="179">
        <v>41287</v>
      </c>
      <c r="C32" s="179">
        <v>41318</v>
      </c>
      <c r="D32" s="179">
        <v>41346</v>
      </c>
      <c r="E32" s="179">
        <v>41377</v>
      </c>
      <c r="F32" s="179">
        <v>41407</v>
      </c>
      <c r="G32" s="179">
        <v>41438</v>
      </c>
      <c r="H32" s="179">
        <v>41468</v>
      </c>
      <c r="I32" s="179">
        <v>41499</v>
      </c>
      <c r="J32" s="179">
        <v>41530</v>
      </c>
      <c r="K32" s="179">
        <v>41560</v>
      </c>
      <c r="L32" s="179">
        <v>41591</v>
      </c>
      <c r="M32" s="179">
        <v>41621</v>
      </c>
    </row>
    <row r="33" spans="1:13" ht="25.2" customHeight="1" x14ac:dyDescent="0.25">
      <c r="A33" s="168" t="s">
        <v>177</v>
      </c>
      <c r="B33" s="417" t="s">
        <v>457</v>
      </c>
      <c r="C33" s="418"/>
      <c r="D33" s="418"/>
      <c r="E33" s="418"/>
      <c r="F33" s="418"/>
      <c r="G33" s="418"/>
      <c r="H33" s="418"/>
      <c r="I33" s="418"/>
      <c r="J33" s="418"/>
      <c r="K33" s="418"/>
      <c r="L33" s="418"/>
      <c r="M33" s="419"/>
    </row>
    <row r="34" spans="1:13" ht="18.600000000000001" customHeight="1" x14ac:dyDescent="0.25">
      <c r="A34" s="192" t="s">
        <v>184</v>
      </c>
      <c r="B34" s="414" t="s">
        <v>193</v>
      </c>
      <c r="C34" s="415"/>
      <c r="D34" s="415"/>
      <c r="E34" s="415"/>
      <c r="F34" s="415"/>
      <c r="G34" s="415"/>
      <c r="H34" s="415"/>
      <c r="I34" s="415"/>
      <c r="J34" s="415"/>
      <c r="K34" s="415"/>
      <c r="L34" s="415"/>
      <c r="M34" s="416"/>
    </row>
    <row r="35" spans="1:13" ht="17.399999999999999" customHeight="1" x14ac:dyDescent="0.25">
      <c r="A35" s="191" t="s">
        <v>194</v>
      </c>
      <c r="B35" s="183"/>
      <c r="C35" s="183"/>
      <c r="D35" s="183"/>
      <c r="E35" s="183"/>
      <c r="F35" s="183"/>
      <c r="G35" s="184"/>
      <c r="H35" s="184"/>
      <c r="I35" s="184"/>
      <c r="J35" s="184"/>
      <c r="K35" s="184"/>
      <c r="L35" s="184"/>
      <c r="M35" s="184"/>
    </row>
    <row r="36" spans="1:13" ht="17.399999999999999" customHeight="1" x14ac:dyDescent="0.25">
      <c r="A36" s="191" t="s">
        <v>148</v>
      </c>
      <c r="B36" s="185"/>
      <c r="C36" s="177"/>
      <c r="D36" s="137"/>
      <c r="E36" s="137"/>
      <c r="F36" s="137"/>
      <c r="G36" s="137"/>
      <c r="H36" s="137"/>
      <c r="I36" s="137"/>
      <c r="J36" s="137"/>
      <c r="K36" s="137"/>
      <c r="L36" s="137"/>
      <c r="M36" s="137"/>
    </row>
    <row r="37" spans="1:13" ht="17.399999999999999" customHeight="1" x14ac:dyDescent="0.25">
      <c r="A37" s="191" t="s">
        <v>88</v>
      </c>
      <c r="B37" s="185"/>
      <c r="C37" s="177"/>
      <c r="D37" s="137"/>
      <c r="E37" s="186"/>
      <c r="F37" s="186"/>
      <c r="G37" s="186"/>
      <c r="H37" s="186"/>
      <c r="I37" s="186"/>
      <c r="J37" s="137"/>
      <c r="K37" s="137"/>
      <c r="L37" s="137"/>
      <c r="M37" s="137"/>
    </row>
    <row r="38" spans="1:13" x14ac:dyDescent="0.25">
      <c r="A38" s="423"/>
      <c r="B38" s="424"/>
      <c r="C38" s="424"/>
      <c r="D38" s="424"/>
      <c r="E38" s="424"/>
      <c r="F38" s="424"/>
      <c r="G38" s="424"/>
      <c r="H38" s="424"/>
      <c r="I38" s="424"/>
      <c r="J38" s="424"/>
      <c r="K38" s="424"/>
      <c r="L38" s="424"/>
      <c r="M38" s="425"/>
    </row>
    <row r="39" spans="1:13" ht="16.2" customHeight="1" x14ac:dyDescent="0.25">
      <c r="A39" s="178"/>
      <c r="B39" s="179">
        <v>41287</v>
      </c>
      <c r="C39" s="179">
        <v>41318</v>
      </c>
      <c r="D39" s="179">
        <v>41346</v>
      </c>
      <c r="E39" s="179">
        <v>41377</v>
      </c>
      <c r="F39" s="179">
        <v>41407</v>
      </c>
      <c r="G39" s="179">
        <v>41438</v>
      </c>
      <c r="H39" s="179">
        <v>41468</v>
      </c>
      <c r="I39" s="179">
        <v>41499</v>
      </c>
      <c r="J39" s="179">
        <v>41530</v>
      </c>
      <c r="K39" s="179">
        <v>41560</v>
      </c>
      <c r="L39" s="179">
        <v>41591</v>
      </c>
      <c r="M39" s="179">
        <v>41621</v>
      </c>
    </row>
    <row r="40" spans="1:13" ht="26.4" customHeight="1" x14ac:dyDescent="0.25">
      <c r="A40" s="168" t="s">
        <v>177</v>
      </c>
      <c r="B40" s="417"/>
      <c r="C40" s="418"/>
      <c r="D40" s="418"/>
      <c r="E40" s="418"/>
      <c r="F40" s="418"/>
      <c r="G40" s="418"/>
      <c r="H40" s="418"/>
      <c r="I40" s="418"/>
      <c r="J40" s="418"/>
      <c r="K40" s="418"/>
      <c r="L40" s="418"/>
      <c r="M40" s="419"/>
    </row>
    <row r="41" spans="1:13" ht="16.2" customHeight="1" x14ac:dyDescent="0.25">
      <c r="A41" s="193"/>
      <c r="B41" s="137"/>
      <c r="C41" s="137"/>
      <c r="D41" s="137"/>
      <c r="E41" s="137"/>
      <c r="F41" s="137"/>
      <c r="G41" s="137"/>
      <c r="H41" s="137"/>
      <c r="I41" s="137"/>
      <c r="J41" s="137"/>
      <c r="K41" s="137"/>
      <c r="L41" s="137"/>
      <c r="M41" s="137"/>
    </row>
    <row r="42" spans="1:13" ht="16.2" customHeight="1" x14ac:dyDescent="0.25">
      <c r="A42" s="193"/>
      <c r="B42" s="137"/>
      <c r="C42" s="137"/>
      <c r="D42" s="137"/>
      <c r="E42" s="137"/>
      <c r="F42" s="137"/>
      <c r="G42" s="137"/>
      <c r="H42" s="137"/>
      <c r="I42" s="137"/>
      <c r="J42" s="137"/>
      <c r="K42" s="137"/>
      <c r="L42" s="137"/>
      <c r="M42" s="137"/>
    </row>
    <row r="43" spans="1:13" ht="16.2" customHeight="1" x14ac:dyDescent="0.25">
      <c r="A43" s="193"/>
      <c r="B43" s="137"/>
      <c r="C43" s="137"/>
      <c r="D43" s="137"/>
      <c r="E43" s="137"/>
      <c r="F43" s="137"/>
      <c r="G43" s="137"/>
      <c r="H43" s="137"/>
      <c r="I43" s="137"/>
      <c r="J43" s="137"/>
      <c r="K43" s="137"/>
      <c r="L43" s="137"/>
      <c r="M43" s="137"/>
    </row>
    <row r="44" spans="1:13" x14ac:dyDescent="0.25">
      <c r="A44" s="423"/>
      <c r="B44" s="424"/>
      <c r="C44" s="424"/>
      <c r="D44" s="424"/>
      <c r="E44" s="424"/>
      <c r="F44" s="424"/>
      <c r="G44" s="424"/>
      <c r="H44" s="424"/>
      <c r="I44" s="424"/>
      <c r="J44" s="424"/>
      <c r="K44" s="424"/>
      <c r="L44" s="424"/>
      <c r="M44" s="425"/>
    </row>
    <row r="45" spans="1:13" ht="15.6" customHeight="1" x14ac:dyDescent="0.25">
      <c r="A45" s="178"/>
      <c r="B45" s="179">
        <v>41287</v>
      </c>
      <c r="C45" s="179">
        <v>41318</v>
      </c>
      <c r="D45" s="179">
        <v>41346</v>
      </c>
      <c r="E45" s="179">
        <v>41377</v>
      </c>
      <c r="F45" s="179">
        <v>41407</v>
      </c>
      <c r="G45" s="179">
        <v>41438</v>
      </c>
      <c r="H45" s="179">
        <v>41468</v>
      </c>
      <c r="I45" s="179">
        <v>41499</v>
      </c>
      <c r="J45" s="179">
        <v>41530</v>
      </c>
      <c r="K45" s="179">
        <v>41560</v>
      </c>
      <c r="L45" s="179">
        <v>41591</v>
      </c>
      <c r="M45" s="179">
        <v>41621</v>
      </c>
    </row>
    <row r="46" spans="1:13" ht="26.4" customHeight="1" x14ac:dyDescent="0.25">
      <c r="A46" s="168" t="s">
        <v>177</v>
      </c>
      <c r="B46" s="417"/>
      <c r="C46" s="418"/>
      <c r="D46" s="418"/>
      <c r="E46" s="418"/>
      <c r="F46" s="418"/>
      <c r="G46" s="418"/>
      <c r="H46" s="418"/>
      <c r="I46" s="418"/>
      <c r="J46" s="418"/>
      <c r="K46" s="418"/>
      <c r="L46" s="418"/>
      <c r="M46" s="419"/>
    </row>
    <row r="47" spans="1:13" ht="15.6" customHeight="1" x14ac:dyDescent="0.25">
      <c r="A47" s="193"/>
      <c r="B47" s="137"/>
      <c r="C47" s="137"/>
      <c r="D47" s="137"/>
      <c r="E47" s="137"/>
      <c r="F47" s="137"/>
      <c r="G47" s="137"/>
      <c r="H47" s="137"/>
      <c r="I47" s="137"/>
      <c r="J47" s="137"/>
      <c r="K47" s="137"/>
      <c r="L47" s="137"/>
      <c r="M47" s="137"/>
    </row>
    <row r="48" spans="1:13" ht="15.6" customHeight="1" x14ac:dyDescent="0.25">
      <c r="A48" s="193"/>
      <c r="B48" s="137"/>
      <c r="C48" s="137"/>
      <c r="D48" s="137"/>
      <c r="E48" s="137"/>
      <c r="F48" s="137"/>
      <c r="G48" s="137"/>
      <c r="H48" s="137"/>
      <c r="I48" s="137"/>
      <c r="J48" s="137"/>
      <c r="K48" s="137"/>
      <c r="L48" s="137"/>
      <c r="M48" s="137"/>
    </row>
    <row r="49" spans="1:13" ht="15.6" customHeight="1" x14ac:dyDescent="0.25">
      <c r="A49" s="193"/>
      <c r="B49" s="137"/>
      <c r="C49" s="137"/>
      <c r="D49" s="137"/>
      <c r="E49" s="137"/>
      <c r="F49" s="137"/>
      <c r="G49" s="137"/>
      <c r="H49" s="137"/>
      <c r="I49" s="137"/>
      <c r="J49" s="137"/>
      <c r="K49" s="137"/>
      <c r="L49" s="137"/>
      <c r="M49" s="137"/>
    </row>
    <row r="50" spans="1:13" ht="15.6" customHeight="1" x14ac:dyDescent="0.25">
      <c r="A50" s="193"/>
      <c r="B50" s="137"/>
      <c r="C50" s="137"/>
      <c r="D50" s="137"/>
      <c r="E50" s="137"/>
      <c r="F50" s="137"/>
      <c r="G50" s="137"/>
      <c r="H50" s="137"/>
      <c r="I50" s="137"/>
      <c r="J50" s="137"/>
      <c r="K50" s="137"/>
      <c r="L50" s="137"/>
      <c r="M50" s="137"/>
    </row>
    <row r="51" spans="1:13" ht="15.6" customHeight="1" x14ac:dyDescent="0.25">
      <c r="A51" s="193"/>
      <c r="B51" s="137"/>
      <c r="C51" s="137"/>
      <c r="D51" s="137"/>
      <c r="E51" s="137"/>
      <c r="F51" s="137"/>
      <c r="G51" s="137"/>
      <c r="H51" s="137"/>
      <c r="I51" s="137"/>
      <c r="J51" s="137"/>
      <c r="K51" s="137"/>
      <c r="L51" s="137"/>
      <c r="M51" s="137"/>
    </row>
    <row r="52" spans="1:13" ht="15.6" customHeight="1" x14ac:dyDescent="0.25">
      <c r="A52" s="193"/>
      <c r="B52" s="137"/>
      <c r="C52" s="137"/>
      <c r="D52" s="137"/>
      <c r="E52" s="137"/>
      <c r="F52" s="137"/>
      <c r="G52" s="137"/>
      <c r="H52" s="137"/>
      <c r="I52" s="137"/>
      <c r="J52" s="137"/>
      <c r="K52" s="137"/>
      <c r="L52" s="137"/>
      <c r="M52" s="137"/>
    </row>
    <row r="53" spans="1:13" ht="15.6" customHeight="1" x14ac:dyDescent="0.25">
      <c r="A53" s="193"/>
      <c r="B53" s="137"/>
      <c r="C53" s="137"/>
      <c r="D53" s="137"/>
      <c r="E53" s="137"/>
      <c r="F53" s="137"/>
      <c r="G53" s="137"/>
      <c r="H53" s="137"/>
      <c r="I53" s="137"/>
      <c r="J53" s="137"/>
      <c r="K53" s="137"/>
      <c r="L53" s="137"/>
      <c r="M53" s="137"/>
    </row>
    <row r="54" spans="1:13" ht="15.6" customHeight="1" x14ac:dyDescent="0.25">
      <c r="A54" s="193"/>
      <c r="B54" s="137"/>
      <c r="C54" s="137"/>
      <c r="D54" s="137"/>
      <c r="E54" s="137"/>
      <c r="F54" s="137"/>
      <c r="G54" s="137"/>
      <c r="H54" s="137"/>
      <c r="I54" s="137"/>
      <c r="J54" s="137"/>
      <c r="K54" s="137"/>
      <c r="L54" s="137"/>
      <c r="M54" s="137"/>
    </row>
  </sheetData>
  <mergeCells count="15">
    <mergeCell ref="B5:M5"/>
    <mergeCell ref="B20:M20"/>
    <mergeCell ref="B28:M28"/>
    <mergeCell ref="B6:M6"/>
    <mergeCell ref="B21:M21"/>
    <mergeCell ref="B29:M29"/>
    <mergeCell ref="B34:M34"/>
    <mergeCell ref="B40:M40"/>
    <mergeCell ref="B46:M46"/>
    <mergeCell ref="A11:M11"/>
    <mergeCell ref="A26:M26"/>
    <mergeCell ref="A38:M38"/>
    <mergeCell ref="A44:M44"/>
    <mergeCell ref="A31:M31"/>
    <mergeCell ref="B33:M33"/>
  </mergeCells>
  <dataValidations count="3">
    <dataValidation type="list" allowBlank="1" showInputMessage="1" showErrorMessage="1" sqref="B12" xr:uid="{00000000-0002-0000-0400-000000000000}">
      <formula1>HealthTopics</formula1>
    </dataValidation>
    <dataValidation type="list" allowBlank="1" showInputMessage="1" showErrorMessage="1" sqref="B16" xr:uid="{00000000-0002-0000-0400-000001000000}">
      <formula1>INDIRECT(SUBSTITUTE(#REF!&amp;B16," ",""))</formula1>
    </dataValidation>
    <dataValidation type="list" allowBlank="1" showInputMessage="1" showErrorMessage="1" sqref="B14" xr:uid="{00000000-0002-0000-0400-000002000000}">
      <formula1>INDIRECT(#REF!)</formula1>
    </dataValidation>
  </dataValidations>
  <pageMargins left="0.75" right="0.75" top="1" bottom="1" header="0.5" footer="0.5"/>
  <pageSetup paperSize="7" orientation="landscape" horizontalDpi="300" verticalDpi="300"/>
  <headerFooter alignWithMargins="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P39"/>
  <sheetViews>
    <sheetView showGridLines="0" workbookViewId="0">
      <pane ySplit="2" topLeftCell="A27" activePane="bottomLeft" state="frozen"/>
      <selection pane="bottomLeft" activeCell="J31" sqref="A19:J31"/>
    </sheetView>
  </sheetViews>
  <sheetFormatPr defaultColWidth="8.6640625" defaultRowHeight="13.2" x14ac:dyDescent="0.25"/>
  <cols>
    <col min="1" max="1" width="15.109375" customWidth="1"/>
    <col min="2" max="2" width="22.6640625" customWidth="1"/>
    <col min="3" max="3" width="11.44140625" customWidth="1"/>
    <col min="4" max="4" width="9.44140625" customWidth="1"/>
    <col min="5" max="5" width="12" customWidth="1"/>
    <col min="6" max="6" width="13.33203125" customWidth="1"/>
    <col min="7" max="7" width="18" customWidth="1"/>
    <col min="8" max="8" width="13.109375" customWidth="1"/>
    <col min="9" max="9" width="18" customWidth="1"/>
    <col min="10" max="10" width="13.33203125" customWidth="1"/>
    <col min="11" max="12" width="11.6640625" customWidth="1"/>
    <col min="13" max="13" width="10.33203125" customWidth="1"/>
    <col min="14" max="14" width="27.44140625" customWidth="1"/>
    <col min="15" max="15" width="25.44140625" customWidth="1"/>
    <col min="16" max="16" width="15.33203125" customWidth="1"/>
  </cols>
  <sheetData>
    <row r="1" spans="1:16" ht="6" customHeight="1" x14ac:dyDescent="0.25"/>
    <row r="2" spans="1:16" ht="27.75" customHeight="1" x14ac:dyDescent="0.25">
      <c r="A2" s="83" t="s">
        <v>297</v>
      </c>
    </row>
    <row r="3" spans="1:16" ht="9.75" customHeight="1" x14ac:dyDescent="0.25">
      <c r="A3" s="84"/>
    </row>
    <row r="4" spans="1:16" ht="30" customHeight="1" x14ac:dyDescent="0.25">
      <c r="A4" s="285" t="s">
        <v>415</v>
      </c>
      <c r="B4" s="197"/>
      <c r="C4" s="51"/>
      <c r="D4" s="51"/>
      <c r="E4" s="51"/>
      <c r="F4" s="51"/>
      <c r="G4" s="51"/>
      <c r="H4" s="51"/>
      <c r="I4" s="196" t="s">
        <v>416</v>
      </c>
      <c r="J4" s="51"/>
      <c r="K4" s="51"/>
    </row>
    <row r="5" spans="1:16" ht="29.4" customHeight="1" x14ac:dyDescent="0.25">
      <c r="A5" s="120" t="s">
        <v>104</v>
      </c>
      <c r="B5" s="163" t="s">
        <v>16</v>
      </c>
      <c r="C5" s="163" t="s">
        <v>172</v>
      </c>
      <c r="D5" s="163" t="s">
        <v>173</v>
      </c>
      <c r="E5" s="163" t="s">
        <v>174</v>
      </c>
      <c r="F5" s="163" t="s">
        <v>116</v>
      </c>
      <c r="G5" s="163" t="s">
        <v>170</v>
      </c>
      <c r="H5" s="75"/>
      <c r="I5" s="178" t="s">
        <v>398</v>
      </c>
      <c r="J5" s="178" t="s">
        <v>399</v>
      </c>
      <c r="K5" s="198"/>
      <c r="L5" s="26"/>
      <c r="P5" s="222" t="s">
        <v>458</v>
      </c>
    </row>
    <row r="6" spans="1:16" ht="66" x14ac:dyDescent="0.25">
      <c r="A6" s="286" t="s">
        <v>420</v>
      </c>
      <c r="B6" s="172" t="s">
        <v>421</v>
      </c>
      <c r="C6" s="172" t="s">
        <v>422</v>
      </c>
      <c r="D6" s="172" t="s">
        <v>423</v>
      </c>
      <c r="E6" s="202">
        <v>41364</v>
      </c>
      <c r="F6" s="202">
        <v>41348</v>
      </c>
      <c r="G6" s="172" t="s">
        <v>176</v>
      </c>
      <c r="H6" s="75"/>
      <c r="I6" s="216" t="s">
        <v>176</v>
      </c>
      <c r="J6" s="221">
        <v>2</v>
      </c>
      <c r="K6" s="198"/>
      <c r="L6" s="26"/>
      <c r="P6" s="223" t="s">
        <v>176</v>
      </c>
    </row>
    <row r="7" spans="1:16" ht="26.4" x14ac:dyDescent="0.25">
      <c r="A7" s="286" t="s">
        <v>210</v>
      </c>
      <c r="B7" s="172" t="s">
        <v>218</v>
      </c>
      <c r="C7" s="172" t="s">
        <v>424</v>
      </c>
      <c r="D7" s="172" t="s">
        <v>211</v>
      </c>
      <c r="E7" s="202">
        <v>41364</v>
      </c>
      <c r="F7" s="202">
        <v>41346</v>
      </c>
      <c r="G7" s="172" t="s">
        <v>176</v>
      </c>
      <c r="H7" s="75"/>
      <c r="I7" s="216" t="s">
        <v>396</v>
      </c>
      <c r="J7" s="221">
        <v>1</v>
      </c>
      <c r="K7" s="198"/>
      <c r="L7" s="26"/>
      <c r="P7" s="223" t="s">
        <v>396</v>
      </c>
    </row>
    <row r="8" spans="1:16" ht="39.6" x14ac:dyDescent="0.25">
      <c r="A8" s="286" t="s">
        <v>245</v>
      </c>
      <c r="B8" s="172" t="s">
        <v>204</v>
      </c>
      <c r="C8" s="172" t="s">
        <v>425</v>
      </c>
      <c r="D8" s="172"/>
      <c r="E8" s="202">
        <v>41306</v>
      </c>
      <c r="F8" s="172"/>
      <c r="G8" s="172" t="s">
        <v>176</v>
      </c>
      <c r="H8" s="75"/>
      <c r="I8" s="216" t="s">
        <v>397</v>
      </c>
      <c r="J8" s="221">
        <v>1</v>
      </c>
      <c r="K8" s="198"/>
      <c r="L8" s="26"/>
      <c r="P8" s="223" t="s">
        <v>397</v>
      </c>
    </row>
    <row r="9" spans="1:16" ht="39.6" x14ac:dyDescent="0.25">
      <c r="A9" s="286" t="s">
        <v>212</v>
      </c>
      <c r="B9" s="172" t="s">
        <v>213</v>
      </c>
      <c r="C9" s="172" t="s">
        <v>215</v>
      </c>
      <c r="D9" s="172" t="s">
        <v>214</v>
      </c>
      <c r="E9" s="202">
        <v>41532</v>
      </c>
      <c r="F9" s="172"/>
      <c r="G9" s="172" t="s">
        <v>397</v>
      </c>
      <c r="H9" s="75"/>
      <c r="I9" s="216" t="s">
        <v>394</v>
      </c>
      <c r="J9" s="221"/>
      <c r="K9" s="198"/>
      <c r="L9" s="26"/>
      <c r="P9" s="223"/>
    </row>
    <row r="10" spans="1:16" x14ac:dyDescent="0.25">
      <c r="A10" s="287"/>
      <c r="B10" s="152"/>
      <c r="C10" s="152"/>
      <c r="D10" s="152"/>
      <c r="E10" s="152"/>
      <c r="F10" s="152"/>
      <c r="G10" s="152"/>
      <c r="H10" s="75"/>
      <c r="I10" s="216" t="s">
        <v>395</v>
      </c>
      <c r="J10" s="221">
        <v>4</v>
      </c>
      <c r="K10" s="198"/>
      <c r="L10" s="26"/>
      <c r="P10" s="223"/>
    </row>
    <row r="11" spans="1:16" x14ac:dyDescent="0.25">
      <c r="A11" s="287"/>
      <c r="B11" s="152"/>
      <c r="C11" s="152"/>
      <c r="D11" s="152"/>
      <c r="E11" s="152"/>
      <c r="F11" s="152"/>
      <c r="G11" s="152"/>
      <c r="H11" s="75"/>
      <c r="I11" s="75"/>
      <c r="J11" s="75"/>
      <c r="K11" s="75"/>
      <c r="P11" s="223"/>
    </row>
    <row r="12" spans="1:16" x14ac:dyDescent="0.25">
      <c r="A12" s="287"/>
      <c r="B12" s="152"/>
      <c r="C12" s="152"/>
      <c r="D12" s="152"/>
      <c r="E12" s="152"/>
      <c r="F12" s="152"/>
      <c r="G12" s="152"/>
      <c r="H12" s="75"/>
      <c r="I12" s="75"/>
      <c r="J12" s="75"/>
      <c r="K12" s="75"/>
      <c r="P12" s="223"/>
    </row>
    <row r="13" spans="1:16" x14ac:dyDescent="0.25">
      <c r="A13" s="287"/>
      <c r="B13" s="152"/>
      <c r="C13" s="152"/>
      <c r="D13" s="152"/>
      <c r="E13" s="152"/>
      <c r="F13" s="152"/>
      <c r="G13" s="152"/>
      <c r="H13" s="75"/>
      <c r="I13" s="75"/>
      <c r="J13" s="75"/>
      <c r="K13" s="199"/>
    </row>
    <row r="14" spans="1:16" x14ac:dyDescent="0.25">
      <c r="A14" s="288"/>
      <c r="B14" s="75"/>
      <c r="C14" s="75"/>
      <c r="D14" s="75"/>
      <c r="E14" s="75"/>
      <c r="F14" s="75"/>
      <c r="G14" s="75"/>
      <c r="H14" s="75"/>
      <c r="I14" s="75"/>
      <c r="J14" s="75"/>
      <c r="K14" s="75"/>
    </row>
    <row r="15" spans="1:16" ht="28.2" customHeight="1" x14ac:dyDescent="0.25">
      <c r="A15" s="289" t="s">
        <v>168</v>
      </c>
      <c r="B15" s="75"/>
      <c r="C15" s="75"/>
      <c r="D15" s="75"/>
      <c r="E15" s="75"/>
      <c r="F15" s="75"/>
      <c r="G15" s="75"/>
      <c r="H15" s="75"/>
      <c r="I15" s="75"/>
      <c r="J15" s="75"/>
      <c r="K15" s="75"/>
    </row>
    <row r="16" spans="1:16" ht="52.8" x14ac:dyDescent="0.25">
      <c r="A16" s="120" t="s">
        <v>104</v>
      </c>
      <c r="B16" s="163" t="s">
        <v>105</v>
      </c>
      <c r="C16" s="163" t="s">
        <v>79</v>
      </c>
      <c r="D16" s="163" t="s">
        <v>169</v>
      </c>
      <c r="E16" s="163" t="s">
        <v>157</v>
      </c>
      <c r="F16" s="163" t="s">
        <v>106</v>
      </c>
      <c r="G16" s="163" t="s">
        <v>403</v>
      </c>
      <c r="H16" s="163" t="s">
        <v>107</v>
      </c>
      <c r="I16" s="163" t="s">
        <v>255</v>
      </c>
      <c r="J16" s="163" t="s">
        <v>78</v>
      </c>
      <c r="K16" s="75"/>
    </row>
    <row r="17" spans="1:11" ht="42.6" customHeight="1" x14ac:dyDescent="0.25">
      <c r="A17" s="286" t="s">
        <v>418</v>
      </c>
      <c r="B17" s="203">
        <v>1350</v>
      </c>
      <c r="C17" s="203">
        <v>150</v>
      </c>
      <c r="D17" s="204">
        <f>C17/B17</f>
        <v>0.1111111111111111</v>
      </c>
      <c r="E17" s="205" t="s">
        <v>419</v>
      </c>
      <c r="F17" s="203">
        <v>130</v>
      </c>
      <c r="G17" s="204">
        <f>IFERROR(F17/C17,"")</f>
        <v>0.8666666666666667</v>
      </c>
      <c r="H17" s="204">
        <f>F17/B17</f>
        <v>9.6296296296296297E-2</v>
      </c>
      <c r="I17" s="206">
        <v>9000</v>
      </c>
      <c r="J17" s="207">
        <f>IFERROR(I17/C17, "")</f>
        <v>60</v>
      </c>
      <c r="K17" s="75"/>
    </row>
    <row r="18" spans="1:11" ht="42.6" customHeight="1" x14ac:dyDescent="0.25">
      <c r="A18" s="286" t="s">
        <v>338</v>
      </c>
      <c r="B18" s="203">
        <v>1350</v>
      </c>
      <c r="C18" s="203">
        <v>210</v>
      </c>
      <c r="D18" s="204">
        <f>C18/B18</f>
        <v>0.15555555555555556</v>
      </c>
      <c r="E18" s="205" t="s">
        <v>339</v>
      </c>
      <c r="F18" s="203">
        <v>100</v>
      </c>
      <c r="G18" s="204">
        <f>IFERROR(F18/C18,"")</f>
        <v>0.47619047619047616</v>
      </c>
      <c r="H18" s="204">
        <f>F18/B18</f>
        <v>7.407407407407407E-2</v>
      </c>
      <c r="I18" s="206">
        <v>5000</v>
      </c>
      <c r="J18" s="207">
        <f>IFERROR(I18/C18, "")</f>
        <v>23.80952380952381</v>
      </c>
      <c r="K18" s="75"/>
    </row>
    <row r="19" spans="1:11" x14ac:dyDescent="0.25">
      <c r="A19" s="287"/>
      <c r="B19" s="209"/>
      <c r="C19" s="209"/>
      <c r="D19" s="219" t="str">
        <f>IFERROR(C19/B19,"")</f>
        <v/>
      </c>
      <c r="E19" s="208"/>
      <c r="F19" s="209"/>
      <c r="G19" s="219" t="str">
        <f t="shared" ref="G19:G31" si="0">IFERROR(F19/C19,"")</f>
        <v/>
      </c>
      <c r="H19" s="219" t="str">
        <f>IFERROR(F19/C19, " ")</f>
        <v xml:space="preserve"> </v>
      </c>
      <c r="I19" s="212"/>
      <c r="J19" s="220" t="str">
        <f t="shared" ref="J19:J31" si="1">IFERROR(I19/C19, "")</f>
        <v/>
      </c>
      <c r="K19" s="75"/>
    </row>
    <row r="20" spans="1:11" x14ac:dyDescent="0.25">
      <c r="A20" s="160"/>
      <c r="B20" s="211"/>
      <c r="C20" s="211"/>
      <c r="D20" s="219" t="str">
        <f t="shared" ref="D20:D31" si="2">IFERROR(C20/B20,"")</f>
        <v/>
      </c>
      <c r="E20" s="210"/>
      <c r="F20" s="211"/>
      <c r="G20" s="219" t="str">
        <f t="shared" si="0"/>
        <v/>
      </c>
      <c r="H20" s="219" t="str">
        <f t="shared" ref="H20:H31" si="3">IFERROR(F20/B20, " ")</f>
        <v xml:space="preserve"> </v>
      </c>
      <c r="I20" s="213"/>
      <c r="J20" s="220" t="str">
        <f t="shared" si="1"/>
        <v/>
      </c>
      <c r="K20" s="75"/>
    </row>
    <row r="21" spans="1:11" x14ac:dyDescent="0.25">
      <c r="A21" s="160"/>
      <c r="B21" s="211"/>
      <c r="C21" s="211"/>
      <c r="D21" s="219" t="str">
        <f t="shared" si="2"/>
        <v/>
      </c>
      <c r="E21" s="210"/>
      <c r="F21" s="211"/>
      <c r="G21" s="219" t="str">
        <f t="shared" si="0"/>
        <v/>
      </c>
      <c r="H21" s="219" t="str">
        <f t="shared" si="3"/>
        <v xml:space="preserve"> </v>
      </c>
      <c r="I21" s="213"/>
      <c r="J21" s="220" t="str">
        <f t="shared" si="1"/>
        <v/>
      </c>
      <c r="K21" s="75"/>
    </row>
    <row r="22" spans="1:11" x14ac:dyDescent="0.25">
      <c r="A22" s="160"/>
      <c r="B22" s="211"/>
      <c r="C22" s="211"/>
      <c r="D22" s="219" t="str">
        <f t="shared" si="2"/>
        <v/>
      </c>
      <c r="E22" s="210"/>
      <c r="F22" s="211"/>
      <c r="G22" s="219" t="str">
        <f t="shared" si="0"/>
        <v/>
      </c>
      <c r="H22" s="219" t="str">
        <f t="shared" si="3"/>
        <v xml:space="preserve"> </v>
      </c>
      <c r="I22" s="213"/>
      <c r="J22" s="220" t="str">
        <f t="shared" si="1"/>
        <v/>
      </c>
      <c r="K22" s="75"/>
    </row>
    <row r="23" spans="1:11" x14ac:dyDescent="0.25">
      <c r="A23" s="160"/>
      <c r="B23" s="211"/>
      <c r="C23" s="211"/>
      <c r="D23" s="219" t="str">
        <f t="shared" si="2"/>
        <v/>
      </c>
      <c r="E23" s="210"/>
      <c r="F23" s="211"/>
      <c r="G23" s="219" t="str">
        <f t="shared" si="0"/>
        <v/>
      </c>
      <c r="H23" s="219" t="str">
        <f t="shared" si="3"/>
        <v xml:space="preserve"> </v>
      </c>
      <c r="I23" s="213"/>
      <c r="J23" s="220" t="str">
        <f t="shared" si="1"/>
        <v/>
      </c>
      <c r="K23" s="75"/>
    </row>
    <row r="24" spans="1:11" x14ac:dyDescent="0.25">
      <c r="A24" s="160"/>
      <c r="B24" s="211"/>
      <c r="C24" s="211"/>
      <c r="D24" s="219" t="str">
        <f t="shared" si="2"/>
        <v/>
      </c>
      <c r="E24" s="210"/>
      <c r="F24" s="211"/>
      <c r="G24" s="219" t="str">
        <f t="shared" si="0"/>
        <v/>
      </c>
      <c r="H24" s="219" t="str">
        <f t="shared" si="3"/>
        <v xml:space="preserve"> </v>
      </c>
      <c r="I24" s="213"/>
      <c r="J24" s="220" t="str">
        <f t="shared" si="1"/>
        <v/>
      </c>
      <c r="K24" s="75"/>
    </row>
    <row r="25" spans="1:11" x14ac:dyDescent="0.25">
      <c r="A25" s="160"/>
      <c r="B25" s="211"/>
      <c r="C25" s="211"/>
      <c r="D25" s="219" t="str">
        <f t="shared" si="2"/>
        <v/>
      </c>
      <c r="E25" s="210"/>
      <c r="F25" s="211"/>
      <c r="G25" s="219" t="str">
        <f t="shared" si="0"/>
        <v/>
      </c>
      <c r="H25" s="219" t="str">
        <f t="shared" si="3"/>
        <v xml:space="preserve"> </v>
      </c>
      <c r="I25" s="213"/>
      <c r="J25" s="220" t="str">
        <f t="shared" si="1"/>
        <v/>
      </c>
      <c r="K25" s="75"/>
    </row>
    <row r="26" spans="1:11" x14ac:dyDescent="0.25">
      <c r="A26" s="160"/>
      <c r="B26" s="211"/>
      <c r="C26" s="211"/>
      <c r="D26" s="219" t="str">
        <f t="shared" si="2"/>
        <v/>
      </c>
      <c r="E26" s="210"/>
      <c r="F26" s="211"/>
      <c r="G26" s="219" t="str">
        <f t="shared" si="0"/>
        <v/>
      </c>
      <c r="H26" s="219" t="str">
        <f t="shared" si="3"/>
        <v xml:space="preserve"> </v>
      </c>
      <c r="I26" s="213"/>
      <c r="J26" s="220" t="str">
        <f t="shared" si="1"/>
        <v/>
      </c>
      <c r="K26" s="75"/>
    </row>
    <row r="27" spans="1:11" x14ac:dyDescent="0.25">
      <c r="A27" s="160"/>
      <c r="B27" s="211"/>
      <c r="C27" s="211"/>
      <c r="D27" s="219" t="str">
        <f t="shared" si="2"/>
        <v/>
      </c>
      <c r="E27" s="210"/>
      <c r="F27" s="211"/>
      <c r="G27" s="219" t="str">
        <f t="shared" si="0"/>
        <v/>
      </c>
      <c r="H27" s="219" t="str">
        <f t="shared" si="3"/>
        <v xml:space="preserve"> </v>
      </c>
      <c r="I27" s="213"/>
      <c r="J27" s="220" t="str">
        <f t="shared" si="1"/>
        <v/>
      </c>
      <c r="K27" s="75"/>
    </row>
    <row r="28" spans="1:11" x14ac:dyDescent="0.25">
      <c r="A28" s="160"/>
      <c r="B28" s="211"/>
      <c r="C28" s="211"/>
      <c r="D28" s="219" t="str">
        <f t="shared" si="2"/>
        <v/>
      </c>
      <c r="E28" s="210"/>
      <c r="F28" s="211"/>
      <c r="G28" s="219" t="str">
        <f t="shared" si="0"/>
        <v/>
      </c>
      <c r="H28" s="219" t="str">
        <f t="shared" si="3"/>
        <v xml:space="preserve"> </v>
      </c>
      <c r="I28" s="213"/>
      <c r="J28" s="220" t="str">
        <f t="shared" si="1"/>
        <v/>
      </c>
      <c r="K28" s="75"/>
    </row>
    <row r="29" spans="1:11" x14ac:dyDescent="0.25">
      <c r="A29" s="160"/>
      <c r="B29" s="211"/>
      <c r="C29" s="211"/>
      <c r="D29" s="219" t="str">
        <f t="shared" si="2"/>
        <v/>
      </c>
      <c r="E29" s="210"/>
      <c r="F29" s="211"/>
      <c r="G29" s="219" t="str">
        <f t="shared" si="0"/>
        <v/>
      </c>
      <c r="H29" s="219" t="str">
        <f t="shared" si="3"/>
        <v xml:space="preserve"> </v>
      </c>
      <c r="I29" s="213"/>
      <c r="J29" s="220" t="str">
        <f t="shared" si="1"/>
        <v/>
      </c>
      <c r="K29" s="75"/>
    </row>
    <row r="30" spans="1:11" x14ac:dyDescent="0.25">
      <c r="A30" s="160"/>
      <c r="B30" s="211"/>
      <c r="C30" s="211"/>
      <c r="D30" s="219" t="str">
        <f t="shared" si="2"/>
        <v/>
      </c>
      <c r="E30" s="210"/>
      <c r="F30" s="211"/>
      <c r="G30" s="219" t="str">
        <f t="shared" si="0"/>
        <v/>
      </c>
      <c r="H30" s="219" t="str">
        <f t="shared" si="3"/>
        <v xml:space="preserve"> </v>
      </c>
      <c r="I30" s="213"/>
      <c r="J30" s="220" t="str">
        <f t="shared" si="1"/>
        <v/>
      </c>
      <c r="K30" s="75"/>
    </row>
    <row r="31" spans="1:11" x14ac:dyDescent="0.25">
      <c r="A31" s="160"/>
      <c r="B31" s="211"/>
      <c r="C31" s="211"/>
      <c r="D31" s="219" t="str">
        <f t="shared" si="2"/>
        <v/>
      </c>
      <c r="E31" s="210"/>
      <c r="F31" s="211"/>
      <c r="G31" s="219" t="str">
        <f t="shared" si="0"/>
        <v/>
      </c>
      <c r="H31" s="219" t="str">
        <f t="shared" si="3"/>
        <v xml:space="preserve"> </v>
      </c>
      <c r="I31" s="213"/>
      <c r="J31" s="220" t="str">
        <f t="shared" si="1"/>
        <v/>
      </c>
      <c r="K31" s="75"/>
    </row>
    <row r="32" spans="1:11" x14ac:dyDescent="0.25">
      <c r="A32" s="75"/>
      <c r="B32" s="75"/>
      <c r="C32" s="75"/>
      <c r="D32" s="75"/>
      <c r="E32" s="75"/>
      <c r="F32" s="75"/>
      <c r="G32" s="75"/>
      <c r="H32" s="75"/>
      <c r="I32" s="75"/>
      <c r="J32" s="75"/>
      <c r="K32" s="75"/>
    </row>
    <row r="33" spans="1:11" ht="31.8" customHeight="1" x14ac:dyDescent="0.25">
      <c r="A33" s="432" t="s">
        <v>417</v>
      </c>
      <c r="B33" s="432"/>
      <c r="C33" s="432"/>
      <c r="D33" s="75"/>
      <c r="E33" s="75"/>
      <c r="F33" s="75"/>
      <c r="G33" s="75"/>
      <c r="H33" s="75"/>
      <c r="I33" s="75"/>
      <c r="J33" s="75"/>
      <c r="K33" s="75"/>
    </row>
    <row r="34" spans="1:11" ht="52.2" customHeight="1" x14ac:dyDescent="0.25">
      <c r="A34" s="214" t="s">
        <v>401</v>
      </c>
      <c r="B34" s="214" t="s">
        <v>402</v>
      </c>
      <c r="C34" s="214" t="s">
        <v>405</v>
      </c>
      <c r="D34" s="215" t="s">
        <v>404</v>
      </c>
      <c r="E34" s="215" t="s">
        <v>400</v>
      </c>
      <c r="F34" s="75"/>
      <c r="G34" s="75"/>
      <c r="H34" s="75"/>
      <c r="I34" s="75"/>
      <c r="J34" s="75"/>
      <c r="K34" s="75"/>
    </row>
    <row r="35" spans="1:11" ht="19.2" customHeight="1" x14ac:dyDescent="0.25">
      <c r="A35" s="158" t="s">
        <v>338</v>
      </c>
      <c r="B35" s="217">
        <v>0.15555555555555556</v>
      </c>
      <c r="C35" s="217">
        <v>0.47619047619047616</v>
      </c>
      <c r="D35" s="217">
        <v>7.407407407407407E-2</v>
      </c>
      <c r="E35" s="218">
        <v>23.80952380952381</v>
      </c>
      <c r="F35" s="75"/>
      <c r="G35" s="115"/>
      <c r="H35" s="200"/>
      <c r="I35" s="75"/>
      <c r="J35" s="75"/>
      <c r="K35" s="75"/>
    </row>
    <row r="36" spans="1:11" x14ac:dyDescent="0.25">
      <c r="A36" s="24"/>
      <c r="B36" s="24"/>
      <c r="C36" s="24"/>
      <c r="D36" s="24"/>
      <c r="E36" s="24"/>
      <c r="F36" s="24"/>
      <c r="G36" s="194"/>
      <c r="H36" s="195"/>
      <c r="I36" s="24"/>
      <c r="J36" s="24"/>
      <c r="K36" s="24"/>
    </row>
    <row r="37" spans="1:11" x14ac:dyDescent="0.25">
      <c r="A37" s="24"/>
      <c r="B37" s="24"/>
      <c r="C37" s="24"/>
      <c r="D37" s="24"/>
      <c r="E37" s="24"/>
      <c r="F37" s="24"/>
      <c r="G37" s="194"/>
      <c r="H37" s="195"/>
      <c r="I37" s="24"/>
      <c r="J37" s="24"/>
      <c r="K37" s="24"/>
    </row>
    <row r="38" spans="1:11" x14ac:dyDescent="0.25">
      <c r="A38" s="24"/>
      <c r="B38" s="24"/>
      <c r="C38" s="24"/>
      <c r="D38" s="24"/>
      <c r="E38" s="24"/>
      <c r="F38" s="24"/>
      <c r="G38" s="194"/>
      <c r="H38" s="195"/>
      <c r="I38" s="24"/>
      <c r="J38" s="24"/>
      <c r="K38" s="24"/>
    </row>
    <row r="39" spans="1:11" x14ac:dyDescent="0.25">
      <c r="G39" s="64"/>
      <c r="H39" s="65"/>
    </row>
  </sheetData>
  <mergeCells count="1">
    <mergeCell ref="A33:C33"/>
  </mergeCells>
  <dataValidations count="1">
    <dataValidation type="list" allowBlank="1" showInputMessage="1" showErrorMessage="1" sqref="G5:G13" xr:uid="{00000000-0002-0000-0500-000000000000}">
      <formula1>$P$6:$P$12</formula1>
    </dataValidation>
  </dataValidations>
  <pageMargins left="0.75" right="0.75" top="1" bottom="1" header="0.5" footer="0.5"/>
  <pageSetup orientation="portrait" horizontalDpi="300" verticalDpi="300" r:id="rId3"/>
  <headerFooter alignWithMargins="0"/>
  <drawing r:id="rId4"/>
  <legacyDrawing r:id="rId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O82"/>
  <sheetViews>
    <sheetView showGridLines="0" zoomScale="102" zoomScaleNormal="102" workbookViewId="0">
      <pane ySplit="2" topLeftCell="A69" activePane="bottomLeft" state="frozen"/>
      <selection pane="bottomLeft" activeCell="H83" sqref="H83"/>
    </sheetView>
  </sheetViews>
  <sheetFormatPr defaultColWidth="8.6640625" defaultRowHeight="13.2" x14ac:dyDescent="0.25"/>
  <cols>
    <col min="1" max="1" width="23" customWidth="1"/>
    <col min="2" max="9" width="12.44140625" customWidth="1"/>
    <col min="10" max="10" width="10" customWidth="1"/>
  </cols>
  <sheetData>
    <row r="1" spans="1:15" s="34" customFormat="1" ht="9.75" customHeight="1" x14ac:dyDescent="0.25"/>
    <row r="2" spans="1:15" ht="31.8" customHeight="1" x14ac:dyDescent="0.25">
      <c r="A2" s="83" t="s">
        <v>281</v>
      </c>
    </row>
    <row r="3" spans="1:15" x14ac:dyDescent="0.25">
      <c r="A3" s="141"/>
    </row>
    <row r="4" spans="1:15" ht="25.8" customHeight="1" x14ac:dyDescent="0.25">
      <c r="A4" s="285" t="s">
        <v>227</v>
      </c>
      <c r="B4" s="73"/>
      <c r="C4" s="75"/>
      <c r="D4" s="75"/>
      <c r="E4" s="75"/>
      <c r="F4" s="75"/>
      <c r="G4" s="75"/>
      <c r="H4" s="75"/>
      <c r="I4" s="75"/>
      <c r="J4" s="75"/>
    </row>
    <row r="5" spans="1:15" ht="44.4" customHeight="1" thickBot="1" x14ac:dyDescent="0.3">
      <c r="A5" s="291" t="s">
        <v>228</v>
      </c>
      <c r="B5" s="233" t="s">
        <v>155</v>
      </c>
      <c r="C5" s="233" t="s">
        <v>335</v>
      </c>
      <c r="D5" s="234" t="s">
        <v>261</v>
      </c>
      <c r="E5" s="235" t="s">
        <v>156</v>
      </c>
      <c r="F5" s="233" t="s">
        <v>336</v>
      </c>
      <c r="G5" s="234" t="s">
        <v>262</v>
      </c>
      <c r="H5" s="235" t="s">
        <v>273</v>
      </c>
      <c r="I5" s="233" t="s">
        <v>263</v>
      </c>
      <c r="J5" s="233" t="s">
        <v>459</v>
      </c>
      <c r="N5" s="26"/>
      <c r="O5" s="26"/>
    </row>
    <row r="6" spans="1:15" ht="17.399999999999999" customHeight="1" x14ac:dyDescent="0.25">
      <c r="A6" s="367" t="s">
        <v>389</v>
      </c>
      <c r="B6" s="368">
        <v>150</v>
      </c>
      <c r="C6" s="368">
        <v>1150</v>
      </c>
      <c r="D6" s="369">
        <f>IFERROR(B6/C6, "")</f>
        <v>0.13043478260869565</v>
      </c>
      <c r="E6" s="370">
        <v>140</v>
      </c>
      <c r="F6" s="368">
        <v>1200</v>
      </c>
      <c r="G6" s="369">
        <f>IFERROR(E6/F6, "")</f>
        <v>0.11666666666666667</v>
      </c>
      <c r="H6" s="370">
        <f t="shared" ref="H6:H15" si="0">E6-B6</f>
        <v>-10</v>
      </c>
      <c r="I6" s="371">
        <f>IFERROR((G6-D6), "")</f>
        <v>-1.376811594202898E-2</v>
      </c>
      <c r="J6" s="372">
        <f>IFERROR(-I6/D6, "")</f>
        <v>0.10555555555555551</v>
      </c>
      <c r="N6" s="26"/>
      <c r="O6" s="26"/>
    </row>
    <row r="7" spans="1:15" ht="28.8" customHeight="1" x14ac:dyDescent="0.25">
      <c r="A7" s="367" t="s">
        <v>390</v>
      </c>
      <c r="B7" s="368">
        <v>160</v>
      </c>
      <c r="C7" s="368">
        <v>1000</v>
      </c>
      <c r="D7" s="369">
        <f>IFERROR(B7/C7, "")</f>
        <v>0.16</v>
      </c>
      <c r="E7" s="370">
        <v>145</v>
      </c>
      <c r="F7" s="368">
        <v>1050</v>
      </c>
      <c r="G7" s="369">
        <f>IFERROR(E7/F7, "")</f>
        <v>0.1380952380952381</v>
      </c>
      <c r="H7" s="370">
        <f t="shared" si="0"/>
        <v>-15</v>
      </c>
      <c r="I7" s="371">
        <f>IFERROR((G7-D7), "")</f>
        <v>-2.1904761904761899E-2</v>
      </c>
      <c r="J7" s="372">
        <f>IFERROR(-I7/D7, "")</f>
        <v>0.13690476190476186</v>
      </c>
      <c r="N7" s="26"/>
      <c r="O7" s="26"/>
    </row>
    <row r="8" spans="1:15" ht="16.2" customHeight="1" x14ac:dyDescent="0.25">
      <c r="A8" s="287"/>
      <c r="B8" s="239"/>
      <c r="C8" s="239"/>
      <c r="D8" s="244" t="str">
        <f t="shared" ref="D8:D15" si="1">IFERROR(B8/C8, "")</f>
        <v/>
      </c>
      <c r="E8" s="243"/>
      <c r="F8" s="239"/>
      <c r="G8" s="244" t="str">
        <f t="shared" ref="G8:G15" si="2">IFERROR(E8/F8, "")</f>
        <v/>
      </c>
      <c r="H8" s="245">
        <f t="shared" si="0"/>
        <v>0</v>
      </c>
      <c r="I8" s="246" t="str">
        <f t="shared" ref="I8:I15" si="3">IFERROR((G8-D8), "")</f>
        <v/>
      </c>
      <c r="J8" s="217" t="str">
        <f>IFERROR(-I8/D8, "")</f>
        <v/>
      </c>
      <c r="N8" s="26"/>
      <c r="O8" s="26"/>
    </row>
    <row r="9" spans="1:15" ht="16.2" customHeight="1" x14ac:dyDescent="0.25">
      <c r="A9" s="292"/>
      <c r="B9" s="239"/>
      <c r="C9" s="239"/>
      <c r="D9" s="244" t="str">
        <f t="shared" si="1"/>
        <v/>
      </c>
      <c r="E9" s="243"/>
      <c r="F9" s="239"/>
      <c r="G9" s="244" t="str">
        <f t="shared" si="2"/>
        <v/>
      </c>
      <c r="H9" s="247">
        <f t="shared" si="0"/>
        <v>0</v>
      </c>
      <c r="I9" s="246" t="str">
        <f>IFERROR((G9-D9), "")</f>
        <v/>
      </c>
      <c r="J9" s="217" t="str">
        <f t="shared" ref="J9:J15" si="4">IFERROR(-I9/D9, "")</f>
        <v/>
      </c>
      <c r="N9" s="26"/>
      <c r="O9" s="26"/>
    </row>
    <row r="10" spans="1:15" ht="16.2" customHeight="1" x14ac:dyDescent="0.25">
      <c r="A10" s="287"/>
      <c r="B10" s="239"/>
      <c r="C10" s="239"/>
      <c r="D10" s="244" t="str">
        <f t="shared" si="1"/>
        <v/>
      </c>
      <c r="E10" s="243"/>
      <c r="F10" s="239"/>
      <c r="G10" s="244" t="str">
        <f t="shared" si="2"/>
        <v/>
      </c>
      <c r="H10" s="247">
        <f t="shared" si="0"/>
        <v>0</v>
      </c>
      <c r="I10" s="246" t="str">
        <f t="shared" si="3"/>
        <v/>
      </c>
      <c r="J10" s="217" t="str">
        <f t="shared" si="4"/>
        <v/>
      </c>
      <c r="N10" s="26"/>
      <c r="O10" s="26"/>
    </row>
    <row r="11" spans="1:15" ht="16.2" customHeight="1" x14ac:dyDescent="0.25">
      <c r="A11" s="287"/>
      <c r="B11" s="239"/>
      <c r="C11" s="239"/>
      <c r="D11" s="244" t="str">
        <f t="shared" si="1"/>
        <v/>
      </c>
      <c r="E11" s="243"/>
      <c r="F11" s="239"/>
      <c r="G11" s="244" t="str">
        <f t="shared" si="2"/>
        <v/>
      </c>
      <c r="H11" s="247">
        <f t="shared" si="0"/>
        <v>0</v>
      </c>
      <c r="I11" s="246" t="str">
        <f t="shared" si="3"/>
        <v/>
      </c>
      <c r="J11" s="217" t="str">
        <f t="shared" si="4"/>
        <v/>
      </c>
      <c r="N11" s="26"/>
      <c r="O11" s="26"/>
    </row>
    <row r="12" spans="1:15" ht="16.2" customHeight="1" x14ac:dyDescent="0.25">
      <c r="A12" s="287"/>
      <c r="B12" s="239"/>
      <c r="C12" s="239"/>
      <c r="D12" s="244" t="str">
        <f t="shared" si="1"/>
        <v/>
      </c>
      <c r="E12" s="243"/>
      <c r="F12" s="239"/>
      <c r="G12" s="244" t="str">
        <f t="shared" si="2"/>
        <v/>
      </c>
      <c r="H12" s="247">
        <f t="shared" si="0"/>
        <v>0</v>
      </c>
      <c r="I12" s="246" t="str">
        <f t="shared" si="3"/>
        <v/>
      </c>
      <c r="J12" s="217" t="str">
        <f t="shared" si="4"/>
        <v/>
      </c>
    </row>
    <row r="13" spans="1:15" ht="16.2" customHeight="1" x14ac:dyDescent="0.25">
      <c r="A13" s="287"/>
      <c r="B13" s="239"/>
      <c r="C13" s="239"/>
      <c r="D13" s="244" t="str">
        <f t="shared" si="1"/>
        <v/>
      </c>
      <c r="E13" s="243"/>
      <c r="F13" s="239"/>
      <c r="G13" s="244" t="str">
        <f t="shared" si="2"/>
        <v/>
      </c>
      <c r="H13" s="247">
        <f t="shared" si="0"/>
        <v>0</v>
      </c>
      <c r="I13" s="246" t="str">
        <f t="shared" si="3"/>
        <v/>
      </c>
      <c r="J13" s="217" t="str">
        <f t="shared" si="4"/>
        <v/>
      </c>
    </row>
    <row r="14" spans="1:15" ht="16.2" customHeight="1" x14ac:dyDescent="0.25">
      <c r="A14" s="287"/>
      <c r="B14" s="239"/>
      <c r="C14" s="239"/>
      <c r="D14" s="244" t="str">
        <f t="shared" si="1"/>
        <v/>
      </c>
      <c r="E14" s="243"/>
      <c r="F14" s="239"/>
      <c r="G14" s="244" t="str">
        <f t="shared" si="2"/>
        <v/>
      </c>
      <c r="H14" s="247">
        <f t="shared" si="0"/>
        <v>0</v>
      </c>
      <c r="I14" s="246" t="str">
        <f t="shared" si="3"/>
        <v/>
      </c>
      <c r="J14" s="217" t="str">
        <f t="shared" si="4"/>
        <v/>
      </c>
    </row>
    <row r="15" spans="1:15" ht="16.2" customHeight="1" x14ac:dyDescent="0.25">
      <c r="A15" s="287"/>
      <c r="B15" s="239"/>
      <c r="C15" s="239"/>
      <c r="D15" s="244" t="str">
        <f t="shared" si="1"/>
        <v/>
      </c>
      <c r="E15" s="243"/>
      <c r="F15" s="239"/>
      <c r="G15" s="244" t="str">
        <f t="shared" si="2"/>
        <v/>
      </c>
      <c r="H15" s="247">
        <f t="shared" si="0"/>
        <v>0</v>
      </c>
      <c r="I15" s="246" t="str">
        <f t="shared" si="3"/>
        <v/>
      </c>
      <c r="J15" s="217" t="str">
        <f t="shared" si="4"/>
        <v/>
      </c>
    </row>
    <row r="16" spans="1:15" ht="12.75" customHeight="1" x14ac:dyDescent="0.25">
      <c r="A16" s="293"/>
      <c r="B16" s="225"/>
      <c r="C16" s="225"/>
      <c r="D16" s="224"/>
      <c r="E16" s="226"/>
      <c r="F16" s="75"/>
      <c r="G16" s="75"/>
      <c r="H16" s="75"/>
      <c r="I16" s="75"/>
      <c r="J16" s="75"/>
    </row>
    <row r="17" spans="1:15" ht="27" customHeight="1" x14ac:dyDescent="0.25">
      <c r="A17" s="285" t="s">
        <v>108</v>
      </c>
      <c r="B17" s="73"/>
      <c r="C17" s="73"/>
      <c r="D17" s="75"/>
      <c r="E17" s="75"/>
      <c r="F17" s="75"/>
      <c r="G17" s="75"/>
      <c r="H17" s="75"/>
      <c r="I17" s="75"/>
      <c r="J17" s="75"/>
    </row>
    <row r="18" spans="1:15" ht="61.8" customHeight="1" thickBot="1" x14ac:dyDescent="0.3">
      <c r="A18" s="291" t="s">
        <v>125</v>
      </c>
      <c r="B18" s="233" t="s">
        <v>123</v>
      </c>
      <c r="C18" s="233" t="s">
        <v>264</v>
      </c>
      <c r="D18" s="234" t="s">
        <v>291</v>
      </c>
      <c r="E18" s="235" t="s">
        <v>124</v>
      </c>
      <c r="F18" s="233" t="s">
        <v>256</v>
      </c>
      <c r="G18" s="234" t="s">
        <v>292</v>
      </c>
      <c r="H18" s="235" t="s">
        <v>272</v>
      </c>
      <c r="I18" s="233" t="s">
        <v>293</v>
      </c>
      <c r="J18" s="233" t="s">
        <v>459</v>
      </c>
      <c r="N18" s="26"/>
      <c r="O18" s="26"/>
    </row>
    <row r="19" spans="1:15" ht="16.8" customHeight="1" x14ac:dyDescent="0.25">
      <c r="A19" s="367" t="s">
        <v>388</v>
      </c>
      <c r="B19" s="368">
        <v>79</v>
      </c>
      <c r="C19" s="368">
        <v>1350</v>
      </c>
      <c r="D19" s="373">
        <f>IFERROR(B19/C19*1000,"")</f>
        <v>58.518518518518519</v>
      </c>
      <c r="E19" s="370">
        <v>65</v>
      </c>
      <c r="F19" s="368">
        <v>1359</v>
      </c>
      <c r="G19" s="373">
        <f>IFERROR(E19/F19*1000,"")</f>
        <v>47.829286239882265</v>
      </c>
      <c r="H19" s="370">
        <f>E19-B19</f>
        <v>-14</v>
      </c>
      <c r="I19" s="374">
        <f>IFERROR((G19-D19),"")</f>
        <v>-10.689232278636254</v>
      </c>
      <c r="J19" s="372">
        <f>IFERROR(-I19/D19, "")</f>
        <v>0.18266409590074612</v>
      </c>
      <c r="N19" s="26"/>
      <c r="O19" s="26"/>
    </row>
    <row r="20" spans="1:15" ht="16.8" customHeight="1" x14ac:dyDescent="0.25">
      <c r="A20" s="287"/>
      <c r="B20" s="239"/>
      <c r="C20" s="239"/>
      <c r="D20" s="256" t="str">
        <f>IFERROR(B20/C20*1000,"")</f>
        <v/>
      </c>
      <c r="E20" s="243"/>
      <c r="F20" s="239"/>
      <c r="G20" s="256" t="str">
        <f t="shared" ref="G20:G28" si="5">IFERROR(E20/F20*1000,"")</f>
        <v/>
      </c>
      <c r="H20" s="257">
        <f t="shared" ref="H20:H28" si="6">E20-B20</f>
        <v>0</v>
      </c>
      <c r="I20" s="258" t="str">
        <f t="shared" ref="I20:I28" si="7">IFERROR((G20-D20),"")</f>
        <v/>
      </c>
      <c r="J20" s="217" t="str">
        <f>IFERROR(-I20/D20, "")</f>
        <v/>
      </c>
      <c r="N20" s="26"/>
      <c r="O20" s="26"/>
    </row>
    <row r="21" spans="1:15" ht="16.8" customHeight="1" x14ac:dyDescent="0.25">
      <c r="A21" s="292"/>
      <c r="B21" s="239"/>
      <c r="C21" s="254">
        <f>C20</f>
        <v>0</v>
      </c>
      <c r="D21" s="259" t="str">
        <f t="shared" ref="D21:D28" si="8">IFERROR(B21/C21*1000,"")</f>
        <v/>
      </c>
      <c r="E21" s="243"/>
      <c r="F21" s="254">
        <f>F20</f>
        <v>0</v>
      </c>
      <c r="G21" s="259" t="str">
        <f t="shared" si="5"/>
        <v/>
      </c>
      <c r="H21" s="257">
        <f t="shared" si="6"/>
        <v>0</v>
      </c>
      <c r="I21" s="258" t="str">
        <f t="shared" si="7"/>
        <v/>
      </c>
      <c r="J21" s="217" t="str">
        <f t="shared" ref="J21:J28" si="9">IFERROR(-I21/D21, "")</f>
        <v/>
      </c>
      <c r="N21" s="26"/>
      <c r="O21" s="26"/>
    </row>
    <row r="22" spans="1:15" ht="16.8" customHeight="1" x14ac:dyDescent="0.25">
      <c r="A22" s="287"/>
      <c r="B22" s="239"/>
      <c r="C22" s="255">
        <f>C20</f>
        <v>0</v>
      </c>
      <c r="D22" s="259" t="str">
        <f t="shared" si="8"/>
        <v/>
      </c>
      <c r="E22" s="243"/>
      <c r="F22" s="255">
        <f>F20</f>
        <v>0</v>
      </c>
      <c r="G22" s="259" t="str">
        <f t="shared" si="5"/>
        <v/>
      </c>
      <c r="H22" s="257">
        <f t="shared" si="6"/>
        <v>0</v>
      </c>
      <c r="I22" s="258" t="str">
        <f t="shared" si="7"/>
        <v/>
      </c>
      <c r="J22" s="217" t="str">
        <f t="shared" si="9"/>
        <v/>
      </c>
      <c r="N22" s="26"/>
      <c r="O22" s="26"/>
    </row>
    <row r="23" spans="1:15" ht="16.8" customHeight="1" x14ac:dyDescent="0.25">
      <c r="A23" s="287"/>
      <c r="B23" s="239"/>
      <c r="C23" s="255">
        <f>C20</f>
        <v>0</v>
      </c>
      <c r="D23" s="259" t="str">
        <f t="shared" si="8"/>
        <v/>
      </c>
      <c r="E23" s="243"/>
      <c r="F23" s="255">
        <f>F20</f>
        <v>0</v>
      </c>
      <c r="G23" s="259" t="str">
        <f t="shared" si="5"/>
        <v/>
      </c>
      <c r="H23" s="257">
        <f t="shared" si="6"/>
        <v>0</v>
      </c>
      <c r="I23" s="258" t="str">
        <f t="shared" si="7"/>
        <v/>
      </c>
      <c r="J23" s="217" t="str">
        <f t="shared" si="9"/>
        <v/>
      </c>
      <c r="N23" s="26"/>
      <c r="O23" s="26"/>
    </row>
    <row r="24" spans="1:15" ht="16.8" customHeight="1" x14ac:dyDescent="0.25">
      <c r="A24" s="287"/>
      <c r="B24" s="239"/>
      <c r="C24" s="255">
        <f>C20</f>
        <v>0</v>
      </c>
      <c r="D24" s="259" t="str">
        <f t="shared" si="8"/>
        <v/>
      </c>
      <c r="E24" s="243"/>
      <c r="F24" s="255">
        <f>F20</f>
        <v>0</v>
      </c>
      <c r="G24" s="259" t="str">
        <f t="shared" si="5"/>
        <v/>
      </c>
      <c r="H24" s="257">
        <f t="shared" si="6"/>
        <v>0</v>
      </c>
      <c r="I24" s="258" t="str">
        <f t="shared" si="7"/>
        <v/>
      </c>
      <c r="J24" s="217" t="str">
        <f t="shared" si="9"/>
        <v/>
      </c>
    </row>
    <row r="25" spans="1:15" ht="16.8" customHeight="1" x14ac:dyDescent="0.25">
      <c r="A25" s="287"/>
      <c r="B25" s="239"/>
      <c r="C25" s="255">
        <f>C20</f>
        <v>0</v>
      </c>
      <c r="D25" s="259" t="str">
        <f t="shared" si="8"/>
        <v/>
      </c>
      <c r="E25" s="243"/>
      <c r="F25" s="255">
        <f>F20</f>
        <v>0</v>
      </c>
      <c r="G25" s="259" t="str">
        <f t="shared" si="5"/>
        <v/>
      </c>
      <c r="H25" s="257">
        <f t="shared" si="6"/>
        <v>0</v>
      </c>
      <c r="I25" s="258" t="str">
        <f t="shared" si="7"/>
        <v/>
      </c>
      <c r="J25" s="217" t="str">
        <f t="shared" si="9"/>
        <v/>
      </c>
    </row>
    <row r="26" spans="1:15" ht="16.8" customHeight="1" x14ac:dyDescent="0.25">
      <c r="A26" s="287"/>
      <c r="B26" s="239"/>
      <c r="C26" s="255">
        <f>C20</f>
        <v>0</v>
      </c>
      <c r="D26" s="259" t="str">
        <f t="shared" si="8"/>
        <v/>
      </c>
      <c r="E26" s="243"/>
      <c r="F26" s="255">
        <f>F20</f>
        <v>0</v>
      </c>
      <c r="G26" s="259" t="str">
        <f t="shared" si="5"/>
        <v/>
      </c>
      <c r="H26" s="257">
        <f t="shared" si="6"/>
        <v>0</v>
      </c>
      <c r="I26" s="258" t="str">
        <f t="shared" si="7"/>
        <v/>
      </c>
      <c r="J26" s="217" t="str">
        <f t="shared" si="9"/>
        <v/>
      </c>
    </row>
    <row r="27" spans="1:15" ht="16.8" customHeight="1" x14ac:dyDescent="0.25">
      <c r="A27" s="287"/>
      <c r="B27" s="239"/>
      <c r="C27" s="255">
        <f>C20</f>
        <v>0</v>
      </c>
      <c r="D27" s="259" t="str">
        <f t="shared" si="8"/>
        <v/>
      </c>
      <c r="E27" s="243"/>
      <c r="F27" s="255">
        <f>F20</f>
        <v>0</v>
      </c>
      <c r="G27" s="259" t="str">
        <f t="shared" si="5"/>
        <v/>
      </c>
      <c r="H27" s="257">
        <f t="shared" si="6"/>
        <v>0</v>
      </c>
      <c r="I27" s="258" t="str">
        <f t="shared" si="7"/>
        <v/>
      </c>
      <c r="J27" s="217" t="str">
        <f t="shared" si="9"/>
        <v/>
      </c>
    </row>
    <row r="28" spans="1:15" ht="16.8" customHeight="1" x14ac:dyDescent="0.25">
      <c r="A28" s="294" t="s">
        <v>5</v>
      </c>
      <c r="B28" s="248">
        <f>SUM(B20:B27)</f>
        <v>0</v>
      </c>
      <c r="C28" s="248">
        <f>C20</f>
        <v>0</v>
      </c>
      <c r="D28" s="250" t="str">
        <f t="shared" si="8"/>
        <v/>
      </c>
      <c r="E28" s="249">
        <f>SUM(E20:E27)</f>
        <v>0</v>
      </c>
      <c r="F28" s="248">
        <f>F20</f>
        <v>0</v>
      </c>
      <c r="G28" s="250" t="str">
        <f t="shared" si="5"/>
        <v/>
      </c>
      <c r="H28" s="251">
        <f t="shared" si="6"/>
        <v>0</v>
      </c>
      <c r="I28" s="252" t="str">
        <f t="shared" si="7"/>
        <v/>
      </c>
      <c r="J28" s="253" t="str">
        <f t="shared" si="9"/>
        <v/>
      </c>
    </row>
    <row r="29" spans="1:15" ht="13.5" customHeight="1" x14ac:dyDescent="0.25">
      <c r="A29" s="288"/>
      <c r="B29" s="75"/>
      <c r="C29" s="75"/>
      <c r="D29" s="75"/>
      <c r="E29" s="75"/>
      <c r="F29" s="75"/>
      <c r="G29" s="75"/>
      <c r="H29" s="75"/>
      <c r="I29" s="75"/>
      <c r="J29" s="75"/>
    </row>
    <row r="30" spans="1:15" ht="26.4" customHeight="1" x14ac:dyDescent="0.25">
      <c r="A30" s="289" t="s">
        <v>195</v>
      </c>
      <c r="B30" s="75"/>
      <c r="C30" s="75"/>
      <c r="D30" s="75"/>
      <c r="E30" s="75"/>
      <c r="F30" s="75"/>
      <c r="G30" s="75"/>
      <c r="H30" s="75"/>
      <c r="I30" s="75"/>
      <c r="J30" s="75"/>
    </row>
    <row r="31" spans="1:15" ht="52.8" customHeight="1" thickBot="1" x14ac:dyDescent="0.3">
      <c r="A31" s="291" t="s">
        <v>117</v>
      </c>
      <c r="B31" s="233" t="s">
        <v>222</v>
      </c>
      <c r="C31" s="233" t="s">
        <v>264</v>
      </c>
      <c r="D31" s="234" t="s">
        <v>265</v>
      </c>
      <c r="E31" s="233" t="s">
        <v>223</v>
      </c>
      <c r="F31" s="233" t="s">
        <v>256</v>
      </c>
      <c r="G31" s="234" t="s">
        <v>266</v>
      </c>
      <c r="H31" s="235" t="s">
        <v>271</v>
      </c>
      <c r="I31" s="233" t="s">
        <v>269</v>
      </c>
      <c r="J31" s="233" t="s">
        <v>459</v>
      </c>
    </row>
    <row r="32" spans="1:15" ht="16.8" customHeight="1" x14ac:dyDescent="0.25">
      <c r="A32" s="367" t="s">
        <v>326</v>
      </c>
      <c r="B32" s="374">
        <v>3750</v>
      </c>
      <c r="C32" s="368">
        <v>1350</v>
      </c>
      <c r="D32" s="373">
        <f>IFERROR(B32/C32,"")</f>
        <v>2.7777777777777777</v>
      </c>
      <c r="E32" s="375">
        <v>3425</v>
      </c>
      <c r="F32" s="368">
        <v>1359</v>
      </c>
      <c r="G32" s="373">
        <f>E32/F32</f>
        <v>2.5202354672553349</v>
      </c>
      <c r="H32" s="375">
        <f t="shared" ref="H32:H39" si="10">E32-B32</f>
        <v>-325</v>
      </c>
      <c r="I32" s="374">
        <f>IFERROR(G32-D32,"")</f>
        <v>-0.25754231052244281</v>
      </c>
      <c r="J32" s="372">
        <f>IFERROR(-I32/D32, "")</f>
        <v>9.2715231788079416E-2</v>
      </c>
    </row>
    <row r="33" spans="1:12" ht="16.8" customHeight="1" x14ac:dyDescent="0.25">
      <c r="A33" s="287" t="s">
        <v>110</v>
      </c>
      <c r="B33" s="241"/>
      <c r="C33" s="239"/>
      <c r="D33" s="267" t="str">
        <f>IFERROR(B33/C33,"")</f>
        <v/>
      </c>
      <c r="E33" s="242"/>
      <c r="F33" s="239"/>
      <c r="G33" s="267" t="str">
        <f>IFERROR(E33/F33,"")</f>
        <v/>
      </c>
      <c r="H33" s="268">
        <f t="shared" si="10"/>
        <v>0</v>
      </c>
      <c r="I33" s="269" t="str">
        <f>IFERROR(G33-D33,"")</f>
        <v/>
      </c>
      <c r="J33" s="217" t="str">
        <f>IFERROR(-I33/D33, "")</f>
        <v/>
      </c>
    </row>
    <row r="34" spans="1:12" ht="16.8" customHeight="1" x14ac:dyDescent="0.25">
      <c r="A34" s="287" t="s">
        <v>118</v>
      </c>
      <c r="B34" s="241"/>
      <c r="C34" s="254">
        <f>C33</f>
        <v>0</v>
      </c>
      <c r="D34" s="266" t="str">
        <f t="shared" ref="D34:D39" si="11">IFERROR(B34/C34,"")</f>
        <v/>
      </c>
      <c r="E34" s="242"/>
      <c r="F34" s="254">
        <f>F33</f>
        <v>0</v>
      </c>
      <c r="G34" s="266" t="str">
        <f>IFERROR(E34/F34,"")</f>
        <v/>
      </c>
      <c r="H34" s="268">
        <f t="shared" si="10"/>
        <v>0</v>
      </c>
      <c r="I34" s="269" t="str">
        <f t="shared" ref="I34:I39" si="12">IFERROR(G34-D34,"")</f>
        <v/>
      </c>
      <c r="J34" s="217" t="str">
        <f t="shared" ref="J34:J39" si="13">IFERROR(-I34/D34, "")</f>
        <v/>
      </c>
    </row>
    <row r="35" spans="1:12" ht="16.8" customHeight="1" x14ac:dyDescent="0.25">
      <c r="A35" s="287" t="s">
        <v>119</v>
      </c>
      <c r="B35" s="241"/>
      <c r="C35" s="255">
        <f>C33</f>
        <v>0</v>
      </c>
      <c r="D35" s="266" t="str">
        <f t="shared" si="11"/>
        <v/>
      </c>
      <c r="E35" s="242"/>
      <c r="F35" s="255">
        <f>F33</f>
        <v>0</v>
      </c>
      <c r="G35" s="266" t="str">
        <f t="shared" ref="G35:G39" si="14">IFERROR(E35/F35,"")</f>
        <v/>
      </c>
      <c r="H35" s="268">
        <f t="shared" si="10"/>
        <v>0</v>
      </c>
      <c r="I35" s="269" t="str">
        <f t="shared" si="12"/>
        <v/>
      </c>
      <c r="J35" s="217" t="str">
        <f t="shared" si="13"/>
        <v/>
      </c>
    </row>
    <row r="36" spans="1:12" ht="16.8" customHeight="1" x14ac:dyDescent="0.25">
      <c r="A36" s="287" t="s">
        <v>120</v>
      </c>
      <c r="B36" s="241"/>
      <c r="C36" s="255">
        <f>C33</f>
        <v>0</v>
      </c>
      <c r="D36" s="266" t="str">
        <f t="shared" si="11"/>
        <v/>
      </c>
      <c r="E36" s="242"/>
      <c r="F36" s="255">
        <f>F33</f>
        <v>0</v>
      </c>
      <c r="G36" s="266" t="str">
        <f t="shared" si="14"/>
        <v/>
      </c>
      <c r="H36" s="268">
        <f t="shared" si="10"/>
        <v>0</v>
      </c>
      <c r="I36" s="269" t="str">
        <f t="shared" si="12"/>
        <v/>
      </c>
      <c r="J36" s="217" t="str">
        <f t="shared" si="13"/>
        <v/>
      </c>
    </row>
    <row r="37" spans="1:12" ht="28.8" customHeight="1" x14ac:dyDescent="0.25">
      <c r="A37" s="287" t="s">
        <v>121</v>
      </c>
      <c r="B37" s="241"/>
      <c r="C37" s="255">
        <f>C33</f>
        <v>0</v>
      </c>
      <c r="D37" s="266" t="str">
        <f t="shared" si="11"/>
        <v/>
      </c>
      <c r="E37" s="242"/>
      <c r="F37" s="255">
        <f>F33</f>
        <v>0</v>
      </c>
      <c r="G37" s="266" t="str">
        <f t="shared" si="14"/>
        <v/>
      </c>
      <c r="H37" s="268">
        <f t="shared" si="10"/>
        <v>0</v>
      </c>
      <c r="I37" s="269" t="str">
        <f t="shared" si="12"/>
        <v/>
      </c>
      <c r="J37" s="217" t="str">
        <f t="shared" si="13"/>
        <v/>
      </c>
    </row>
    <row r="38" spans="1:12" ht="16.8" customHeight="1" x14ac:dyDescent="0.25">
      <c r="A38" s="287" t="s">
        <v>122</v>
      </c>
      <c r="B38" s="241"/>
      <c r="C38" s="255">
        <f>C33</f>
        <v>0</v>
      </c>
      <c r="D38" s="266" t="str">
        <f t="shared" si="11"/>
        <v/>
      </c>
      <c r="E38" s="242"/>
      <c r="F38" s="255">
        <f>F33</f>
        <v>0</v>
      </c>
      <c r="G38" s="266" t="str">
        <f t="shared" si="14"/>
        <v/>
      </c>
      <c r="H38" s="268">
        <f t="shared" si="10"/>
        <v>0</v>
      </c>
      <c r="I38" s="269" t="str">
        <f t="shared" si="12"/>
        <v/>
      </c>
      <c r="J38" s="217" t="str">
        <f t="shared" si="13"/>
        <v/>
      </c>
    </row>
    <row r="39" spans="1:12" ht="16.8" customHeight="1" thickBot="1" x14ac:dyDescent="0.3">
      <c r="A39" s="295" t="s">
        <v>5</v>
      </c>
      <c r="B39" s="260">
        <f>SUM(B33:B38)</f>
        <v>0</v>
      </c>
      <c r="C39" s="260">
        <f>C33</f>
        <v>0</v>
      </c>
      <c r="D39" s="261" t="str">
        <f t="shared" si="11"/>
        <v/>
      </c>
      <c r="E39" s="262">
        <f>SUM(E33:E38)</f>
        <v>0</v>
      </c>
      <c r="F39" s="260">
        <f>F33</f>
        <v>0</v>
      </c>
      <c r="G39" s="261" t="str">
        <f t="shared" si="14"/>
        <v/>
      </c>
      <c r="H39" s="263">
        <f t="shared" si="10"/>
        <v>0</v>
      </c>
      <c r="I39" s="264" t="str">
        <f t="shared" si="12"/>
        <v/>
      </c>
      <c r="J39" s="265" t="str">
        <f t="shared" si="13"/>
        <v/>
      </c>
    </row>
    <row r="40" spans="1:12" ht="61.2" customHeight="1" x14ac:dyDescent="0.25">
      <c r="A40" s="296" t="s">
        <v>460</v>
      </c>
      <c r="B40" s="272"/>
      <c r="C40" s="274" t="s">
        <v>294</v>
      </c>
      <c r="D40" s="271" t="str">
        <f>IFERROR(B39/B40,"")</f>
        <v/>
      </c>
      <c r="E40" s="273" t="s">
        <v>296</v>
      </c>
      <c r="F40" s="272"/>
      <c r="G40" s="274" t="s">
        <v>294</v>
      </c>
      <c r="H40" s="271" t="str">
        <f>IFERROR(E39/F40*100%,"")</f>
        <v/>
      </c>
      <c r="I40" s="275" t="s">
        <v>295</v>
      </c>
      <c r="J40" s="270" t="str">
        <f>IFERROR((H40-D40),"")</f>
        <v/>
      </c>
    </row>
    <row r="41" spans="1:12" ht="22.2" customHeight="1" x14ac:dyDescent="0.25">
      <c r="A41" s="119"/>
      <c r="B41" s="75"/>
      <c r="C41" s="75"/>
      <c r="D41" s="75"/>
      <c r="E41" s="75"/>
      <c r="F41" s="75"/>
      <c r="G41" s="75"/>
      <c r="H41" s="75"/>
      <c r="I41" s="201" t="s">
        <v>459</v>
      </c>
      <c r="J41" s="253" t="str">
        <f>IFERROR(-J40/D40,"")</f>
        <v/>
      </c>
      <c r="L41" s="11"/>
    </row>
    <row r="42" spans="1:12" ht="32.4" customHeight="1" x14ac:dyDescent="0.25">
      <c r="A42" s="289" t="s">
        <v>109</v>
      </c>
      <c r="B42" s="75"/>
      <c r="C42" s="75"/>
      <c r="D42" s="75"/>
      <c r="E42" s="75"/>
      <c r="F42" s="75"/>
      <c r="G42" s="75"/>
      <c r="H42" s="75"/>
      <c r="I42" s="75"/>
      <c r="J42" s="75"/>
    </row>
    <row r="43" spans="1:12" ht="60.6" customHeight="1" thickBot="1" x14ac:dyDescent="0.3">
      <c r="A43" s="291" t="s">
        <v>142</v>
      </c>
      <c r="B43" s="233" t="s">
        <v>267</v>
      </c>
      <c r="C43" s="233" t="s">
        <v>264</v>
      </c>
      <c r="D43" s="234" t="s">
        <v>288</v>
      </c>
      <c r="E43" s="235" t="s">
        <v>268</v>
      </c>
      <c r="F43" s="233" t="s">
        <v>256</v>
      </c>
      <c r="G43" s="234" t="s">
        <v>289</v>
      </c>
      <c r="H43" s="233" t="s">
        <v>270</v>
      </c>
      <c r="I43" s="233" t="s">
        <v>290</v>
      </c>
      <c r="J43" s="233" t="s">
        <v>459</v>
      </c>
    </row>
    <row r="44" spans="1:12" ht="16.2" customHeight="1" x14ac:dyDescent="0.25">
      <c r="A44" s="367" t="s">
        <v>434</v>
      </c>
      <c r="B44" s="376">
        <v>25</v>
      </c>
      <c r="C44" s="368">
        <v>1350</v>
      </c>
      <c r="D44" s="373">
        <f>IFERROR(B44/C44*1000, "")</f>
        <v>18.518518518518519</v>
      </c>
      <c r="E44" s="377">
        <v>19</v>
      </c>
      <c r="F44" s="368">
        <v>1359</v>
      </c>
      <c r="G44" s="373">
        <f>IFERROR(E44/F44*1000, "")</f>
        <v>13.980868285504048</v>
      </c>
      <c r="H44" s="376">
        <f>E44-B44</f>
        <v>-6</v>
      </c>
      <c r="I44" s="374">
        <f>G44-D44</f>
        <v>-4.537650233014471</v>
      </c>
      <c r="J44" s="372">
        <f>IFERROR(-I44/D44, "")</f>
        <v>0.24503311258278143</v>
      </c>
    </row>
    <row r="45" spans="1:12" ht="16.2" customHeight="1" x14ac:dyDescent="0.25">
      <c r="A45" s="287"/>
      <c r="B45" s="238"/>
      <c r="C45" s="239"/>
      <c r="D45" s="256" t="str">
        <f t="shared" ref="D45:D51" si="15">IFERROR(B45/C45*1000, "")</f>
        <v/>
      </c>
      <c r="E45" s="240"/>
      <c r="F45" s="239"/>
      <c r="G45" s="256" t="str">
        <f t="shared" ref="G45:G51" si="16">IFERROR(E45/F45*1000, "")</f>
        <v/>
      </c>
      <c r="H45" s="277">
        <f>IFERROR(E45-B45,"")</f>
        <v>0</v>
      </c>
      <c r="I45" s="398" t="str">
        <f>IFERROR((G45-D45),"")</f>
        <v/>
      </c>
      <c r="J45" s="278" t="str">
        <f>IFERROR(-I45/D45, "")</f>
        <v/>
      </c>
    </row>
    <row r="46" spans="1:12" ht="16.2" customHeight="1" x14ac:dyDescent="0.25">
      <c r="A46" s="292"/>
      <c r="B46" s="238"/>
      <c r="C46" s="254">
        <f>C45</f>
        <v>0</v>
      </c>
      <c r="D46" s="259" t="str">
        <f t="shared" si="15"/>
        <v/>
      </c>
      <c r="E46" s="240"/>
      <c r="F46" s="254">
        <f>F45</f>
        <v>0</v>
      </c>
      <c r="G46" s="259" t="str">
        <f>IFERROR(E46/F46*1000, "")</f>
        <v/>
      </c>
      <c r="H46" s="277">
        <f>IFERROR(E46-B46,"")</f>
        <v>0</v>
      </c>
      <c r="I46" s="398" t="str">
        <f t="shared" ref="I46:I52" si="17">IFERROR((G46-D46),"")</f>
        <v/>
      </c>
      <c r="J46" s="278" t="str">
        <f t="shared" ref="J46:J52" si="18">IFERROR(-I46/D46, "")</f>
        <v/>
      </c>
    </row>
    <row r="47" spans="1:12" ht="16.2" customHeight="1" x14ac:dyDescent="0.25">
      <c r="A47" s="287"/>
      <c r="B47" s="238"/>
      <c r="C47" s="255">
        <f>C45</f>
        <v>0</v>
      </c>
      <c r="D47" s="259" t="str">
        <f t="shared" si="15"/>
        <v/>
      </c>
      <c r="E47" s="240"/>
      <c r="F47" s="255">
        <f>F45</f>
        <v>0</v>
      </c>
      <c r="G47" s="259" t="str">
        <f t="shared" si="16"/>
        <v/>
      </c>
      <c r="H47" s="277">
        <f t="shared" ref="H47:H51" si="19">IFERROR(E47-B47,"")</f>
        <v>0</v>
      </c>
      <c r="I47" s="398" t="str">
        <f>IFERROR((G47-D47),"")</f>
        <v/>
      </c>
      <c r="J47" s="278" t="str">
        <f t="shared" si="18"/>
        <v/>
      </c>
    </row>
    <row r="48" spans="1:12" ht="16.2" customHeight="1" x14ac:dyDescent="0.25">
      <c r="A48" s="287"/>
      <c r="B48" s="238"/>
      <c r="C48" s="255">
        <f>C45</f>
        <v>0</v>
      </c>
      <c r="D48" s="259" t="str">
        <f t="shared" si="15"/>
        <v/>
      </c>
      <c r="E48" s="240"/>
      <c r="F48" s="255">
        <f>F45</f>
        <v>0</v>
      </c>
      <c r="G48" s="259" t="str">
        <f t="shared" si="16"/>
        <v/>
      </c>
      <c r="H48" s="277">
        <f t="shared" si="19"/>
        <v>0</v>
      </c>
      <c r="I48" s="398" t="str">
        <f t="shared" si="17"/>
        <v/>
      </c>
      <c r="J48" s="278" t="str">
        <f t="shared" si="18"/>
        <v/>
      </c>
    </row>
    <row r="49" spans="1:10" ht="16.2" customHeight="1" x14ac:dyDescent="0.25">
      <c r="A49" s="287"/>
      <c r="B49" s="238"/>
      <c r="C49" s="255">
        <f>C45</f>
        <v>0</v>
      </c>
      <c r="D49" s="259" t="str">
        <f>IFERROR(B49/C49*1000, "")</f>
        <v/>
      </c>
      <c r="E49" s="240"/>
      <c r="F49" s="255">
        <f>F45</f>
        <v>0</v>
      </c>
      <c r="G49" s="259" t="str">
        <f t="shared" si="16"/>
        <v/>
      </c>
      <c r="H49" s="277">
        <f t="shared" si="19"/>
        <v>0</v>
      </c>
      <c r="I49" s="398" t="str">
        <f t="shared" si="17"/>
        <v/>
      </c>
      <c r="J49" s="278" t="str">
        <f t="shared" si="18"/>
        <v/>
      </c>
    </row>
    <row r="50" spans="1:10" ht="16.2" customHeight="1" x14ac:dyDescent="0.25">
      <c r="A50" s="287"/>
      <c r="B50" s="238"/>
      <c r="C50" s="255">
        <f>C45</f>
        <v>0</v>
      </c>
      <c r="D50" s="259" t="str">
        <f t="shared" si="15"/>
        <v/>
      </c>
      <c r="E50" s="240"/>
      <c r="F50" s="255">
        <f>F45</f>
        <v>0</v>
      </c>
      <c r="G50" s="259" t="str">
        <f>IFERROR(E50/F50*1000, "")</f>
        <v/>
      </c>
      <c r="H50" s="277">
        <f t="shared" si="19"/>
        <v>0</v>
      </c>
      <c r="I50" s="398" t="str">
        <f t="shared" si="17"/>
        <v/>
      </c>
      <c r="J50" s="278" t="str">
        <f t="shared" si="18"/>
        <v/>
      </c>
    </row>
    <row r="51" spans="1:10" ht="16.2" customHeight="1" x14ac:dyDescent="0.25">
      <c r="A51" s="287"/>
      <c r="B51" s="238"/>
      <c r="C51" s="255">
        <f>C45</f>
        <v>0</v>
      </c>
      <c r="D51" s="259" t="str">
        <f t="shared" si="15"/>
        <v/>
      </c>
      <c r="E51" s="240"/>
      <c r="F51" s="255">
        <f>F45</f>
        <v>0</v>
      </c>
      <c r="G51" s="259" t="str">
        <f t="shared" si="16"/>
        <v/>
      </c>
      <c r="H51" s="277">
        <f t="shared" si="19"/>
        <v>0</v>
      </c>
      <c r="I51" s="398" t="str">
        <f t="shared" si="17"/>
        <v/>
      </c>
      <c r="J51" s="278" t="str">
        <f t="shared" si="18"/>
        <v/>
      </c>
    </row>
    <row r="52" spans="1:10" ht="16.2" customHeight="1" x14ac:dyDescent="0.25">
      <c r="A52" s="294" t="s">
        <v>5</v>
      </c>
      <c r="B52" s="276">
        <f>SUM(B45:B51)</f>
        <v>0</v>
      </c>
      <c r="C52" s="248">
        <f>C45</f>
        <v>0</v>
      </c>
      <c r="D52" s="250" t="str">
        <f>IFERROR(B52/C52*1000, "")</f>
        <v/>
      </c>
      <c r="E52" s="276">
        <f t="shared" ref="E52" si="20">SUM(E45:E51)</f>
        <v>0</v>
      </c>
      <c r="F52" s="248">
        <f>F45</f>
        <v>0</v>
      </c>
      <c r="G52" s="250" t="str">
        <f>IFERROR(E52/F52*1000, "")</f>
        <v/>
      </c>
      <c r="H52" s="277">
        <f>IFERROR(E52-B52,"")</f>
        <v>0</v>
      </c>
      <c r="I52" s="399" t="str">
        <f t="shared" si="17"/>
        <v/>
      </c>
      <c r="J52" s="270" t="str">
        <f t="shared" si="18"/>
        <v/>
      </c>
    </row>
    <row r="53" spans="1:10" x14ac:dyDescent="0.25">
      <c r="A53" s="119"/>
      <c r="B53" s="75"/>
      <c r="C53" s="75"/>
      <c r="D53" s="75"/>
      <c r="E53" s="75"/>
      <c r="F53" s="75"/>
      <c r="G53" s="227"/>
      <c r="H53" s="75"/>
      <c r="I53" s="75"/>
      <c r="J53" s="75"/>
    </row>
    <row r="54" spans="1:10" ht="25.2" customHeight="1" x14ac:dyDescent="0.25">
      <c r="A54" s="289" t="s">
        <v>426</v>
      </c>
      <c r="B54" s="75"/>
      <c r="C54" s="75"/>
      <c r="D54" s="75"/>
      <c r="E54" s="75"/>
      <c r="F54" s="75"/>
      <c r="G54" s="75"/>
      <c r="H54" s="75"/>
      <c r="I54" s="75"/>
      <c r="J54" s="75"/>
    </row>
    <row r="55" spans="1:10" ht="61.2" customHeight="1" thickBot="1" x14ac:dyDescent="0.3">
      <c r="A55" s="291" t="s">
        <v>427</v>
      </c>
      <c r="B55" s="233" t="s">
        <v>123</v>
      </c>
      <c r="C55" s="233" t="s">
        <v>264</v>
      </c>
      <c r="D55" s="234" t="s">
        <v>291</v>
      </c>
      <c r="E55" s="235" t="s">
        <v>124</v>
      </c>
      <c r="F55" s="233" t="s">
        <v>256</v>
      </c>
      <c r="G55" s="234" t="s">
        <v>292</v>
      </c>
      <c r="H55" s="233" t="s">
        <v>428</v>
      </c>
      <c r="I55" s="233" t="s">
        <v>293</v>
      </c>
      <c r="J55" s="233" t="s">
        <v>459</v>
      </c>
    </row>
    <row r="56" spans="1:10" ht="16.2" customHeight="1" x14ac:dyDescent="0.25">
      <c r="A56" s="367" t="s">
        <v>435</v>
      </c>
      <c r="B56" s="376">
        <v>15</v>
      </c>
      <c r="C56" s="368">
        <v>1350</v>
      </c>
      <c r="D56" s="373">
        <f>IFERROR(B56/C56*1000, "")</f>
        <v>11.111111111111111</v>
      </c>
      <c r="E56" s="377">
        <v>12</v>
      </c>
      <c r="F56" s="368">
        <v>1359</v>
      </c>
      <c r="G56" s="373">
        <f>IFERROR(E56/F56*1000, "")</f>
        <v>8.8300220750551883</v>
      </c>
      <c r="H56" s="376">
        <f>E56-B56</f>
        <v>-3</v>
      </c>
      <c r="I56" s="374">
        <f>G56-D56</f>
        <v>-2.2810890360559224</v>
      </c>
      <c r="J56" s="372">
        <f>IFERROR(-I56/D56, "")</f>
        <v>0.20529801324503302</v>
      </c>
    </row>
    <row r="57" spans="1:10" ht="16.2" customHeight="1" x14ac:dyDescent="0.25">
      <c r="A57" s="287"/>
      <c r="B57" s="238"/>
      <c r="C57" s="239"/>
      <c r="D57" s="256" t="str">
        <f t="shared" ref="D57:D63" si="21">IFERROR(B57/C57*1000, "")</f>
        <v/>
      </c>
      <c r="E57" s="240"/>
      <c r="F57" s="239"/>
      <c r="G57" s="256" t="str">
        <f t="shared" ref="G57:G63" si="22">IFERROR(E57/F57*1000, "")</f>
        <v/>
      </c>
      <c r="H57" s="277">
        <f>IFERROR(E57-B57,"")</f>
        <v>0</v>
      </c>
      <c r="I57" s="398" t="str">
        <f>IFERROR((G57-D57),"")</f>
        <v/>
      </c>
      <c r="J57" s="278" t="str">
        <f>IFERROR(-I57/D57, "")</f>
        <v/>
      </c>
    </row>
    <row r="58" spans="1:10" ht="16.2" customHeight="1" x14ac:dyDescent="0.25">
      <c r="A58" s="292"/>
      <c r="B58" s="238"/>
      <c r="C58" s="254">
        <f>C57</f>
        <v>0</v>
      </c>
      <c r="D58" s="259" t="str">
        <f>IFERROR(B58/C58*1000, "")</f>
        <v/>
      </c>
      <c r="E58" s="240"/>
      <c r="F58" s="254">
        <f>F57</f>
        <v>0</v>
      </c>
      <c r="G58" s="259" t="str">
        <f t="shared" si="22"/>
        <v/>
      </c>
      <c r="H58" s="277">
        <f t="shared" ref="H58:H64" si="23">IFERROR(E58-B58,"")</f>
        <v>0</v>
      </c>
      <c r="I58" s="398" t="str">
        <f t="shared" ref="I58" si="24">IFERROR((G58-D58),"")</f>
        <v/>
      </c>
      <c r="J58" s="278" t="str">
        <f t="shared" ref="J58:J64" si="25">IFERROR(-I58/D58, "")</f>
        <v/>
      </c>
    </row>
    <row r="59" spans="1:10" ht="16.2" customHeight="1" x14ac:dyDescent="0.25">
      <c r="A59" s="287"/>
      <c r="B59" s="238"/>
      <c r="C59" s="255">
        <f>C57</f>
        <v>0</v>
      </c>
      <c r="D59" s="259" t="str">
        <f t="shared" si="21"/>
        <v/>
      </c>
      <c r="E59" s="240"/>
      <c r="F59" s="255">
        <f>F57</f>
        <v>0</v>
      </c>
      <c r="G59" s="259" t="str">
        <f>IFERROR(E59/F59*1000, "")</f>
        <v/>
      </c>
      <c r="H59" s="277">
        <f t="shared" si="23"/>
        <v>0</v>
      </c>
      <c r="I59" s="398" t="str">
        <f>IFERROR((G59-D59),"")</f>
        <v/>
      </c>
      <c r="J59" s="278" t="str">
        <f t="shared" si="25"/>
        <v/>
      </c>
    </row>
    <row r="60" spans="1:10" ht="16.2" customHeight="1" x14ac:dyDescent="0.25">
      <c r="A60" s="287"/>
      <c r="B60" s="238"/>
      <c r="C60" s="255">
        <f>C57</f>
        <v>0</v>
      </c>
      <c r="D60" s="259" t="str">
        <f t="shared" si="21"/>
        <v/>
      </c>
      <c r="E60" s="240"/>
      <c r="F60" s="255">
        <f>F57</f>
        <v>0</v>
      </c>
      <c r="G60" s="259" t="str">
        <f t="shared" si="22"/>
        <v/>
      </c>
      <c r="H60" s="277">
        <f t="shared" si="23"/>
        <v>0</v>
      </c>
      <c r="I60" s="398" t="str">
        <f t="shared" ref="I60:I64" si="26">IFERROR((G60-D60),"")</f>
        <v/>
      </c>
      <c r="J60" s="278" t="str">
        <f t="shared" si="25"/>
        <v/>
      </c>
    </row>
    <row r="61" spans="1:10" ht="16.2" customHeight="1" x14ac:dyDescent="0.25">
      <c r="A61" s="287"/>
      <c r="B61" s="238"/>
      <c r="C61" s="255">
        <f>C57</f>
        <v>0</v>
      </c>
      <c r="D61" s="259" t="str">
        <f t="shared" si="21"/>
        <v/>
      </c>
      <c r="E61" s="240"/>
      <c r="F61" s="255">
        <f>F57</f>
        <v>0</v>
      </c>
      <c r="G61" s="259" t="str">
        <f t="shared" si="22"/>
        <v/>
      </c>
      <c r="H61" s="277">
        <f t="shared" si="23"/>
        <v>0</v>
      </c>
      <c r="I61" s="398" t="str">
        <f t="shared" si="26"/>
        <v/>
      </c>
      <c r="J61" s="278" t="str">
        <f t="shared" si="25"/>
        <v/>
      </c>
    </row>
    <row r="62" spans="1:10" ht="16.2" customHeight="1" x14ac:dyDescent="0.25">
      <c r="A62" s="287"/>
      <c r="B62" s="238"/>
      <c r="C62" s="255">
        <f>C57</f>
        <v>0</v>
      </c>
      <c r="D62" s="259" t="str">
        <f t="shared" si="21"/>
        <v/>
      </c>
      <c r="E62" s="240"/>
      <c r="F62" s="255">
        <f>F57</f>
        <v>0</v>
      </c>
      <c r="G62" s="259" t="str">
        <f t="shared" si="22"/>
        <v/>
      </c>
      <c r="H62" s="277">
        <f t="shared" si="23"/>
        <v>0</v>
      </c>
      <c r="I62" s="398" t="str">
        <f t="shared" si="26"/>
        <v/>
      </c>
      <c r="J62" s="278" t="str">
        <f t="shared" si="25"/>
        <v/>
      </c>
    </row>
    <row r="63" spans="1:10" ht="16.2" customHeight="1" x14ac:dyDescent="0.25">
      <c r="A63" s="287"/>
      <c r="B63" s="238"/>
      <c r="C63" s="255">
        <f>C57</f>
        <v>0</v>
      </c>
      <c r="D63" s="259" t="str">
        <f t="shared" si="21"/>
        <v/>
      </c>
      <c r="E63" s="240"/>
      <c r="F63" s="255">
        <f>F57</f>
        <v>0</v>
      </c>
      <c r="G63" s="259" t="str">
        <f t="shared" si="22"/>
        <v/>
      </c>
      <c r="H63" s="277">
        <f t="shared" si="23"/>
        <v>0</v>
      </c>
      <c r="I63" s="398" t="str">
        <f t="shared" si="26"/>
        <v/>
      </c>
      <c r="J63" s="278" t="str">
        <f t="shared" si="25"/>
        <v/>
      </c>
    </row>
    <row r="64" spans="1:10" ht="16.2" customHeight="1" x14ac:dyDescent="0.25">
      <c r="A64" s="294" t="s">
        <v>5</v>
      </c>
      <c r="B64" s="276">
        <f>SUM(B57:B63)</f>
        <v>0</v>
      </c>
      <c r="C64" s="248">
        <f>C57</f>
        <v>0</v>
      </c>
      <c r="D64" s="250" t="str">
        <f>IFERROR(B64/C64*1000, "")</f>
        <v/>
      </c>
      <c r="E64" s="276">
        <f t="shared" ref="E64" si="27">SUM(E57:E63)</f>
        <v>0</v>
      </c>
      <c r="F64" s="248">
        <f>F57</f>
        <v>0</v>
      </c>
      <c r="G64" s="250" t="str">
        <f>IFERROR(E64/F64*1000, "")</f>
        <v/>
      </c>
      <c r="H64" s="277">
        <f t="shared" si="23"/>
        <v>0</v>
      </c>
      <c r="I64" s="399" t="str">
        <f t="shared" si="26"/>
        <v/>
      </c>
      <c r="J64" s="270" t="str">
        <f t="shared" si="25"/>
        <v/>
      </c>
    </row>
    <row r="65" spans="1:10" x14ac:dyDescent="0.25">
      <c r="A65" s="297"/>
      <c r="B65" s="228"/>
      <c r="C65" s="229"/>
      <c r="D65" s="230"/>
      <c r="E65" s="228"/>
      <c r="F65" s="229"/>
      <c r="G65" s="230"/>
      <c r="H65" s="228"/>
      <c r="I65" s="230"/>
      <c r="J65" s="231"/>
    </row>
    <row r="66" spans="1:10" ht="26.4" customHeight="1" x14ac:dyDescent="0.25">
      <c r="A66" s="289" t="s">
        <v>115</v>
      </c>
      <c r="B66" s="75"/>
      <c r="C66" s="75"/>
      <c r="D66" s="75"/>
      <c r="E66" s="75"/>
      <c r="F66" s="75"/>
      <c r="G66" s="75"/>
      <c r="H66" s="75"/>
      <c r="I66" s="75"/>
      <c r="J66" s="75"/>
    </row>
    <row r="67" spans="1:10" ht="66" customHeight="1" thickBot="1" x14ac:dyDescent="0.3">
      <c r="A67" s="291" t="s">
        <v>141</v>
      </c>
      <c r="B67" s="233" t="s">
        <v>274</v>
      </c>
      <c r="C67" s="233" t="s">
        <v>264</v>
      </c>
      <c r="D67" s="234" t="s">
        <v>286</v>
      </c>
      <c r="E67" s="235" t="s">
        <v>275</v>
      </c>
      <c r="F67" s="233" t="s">
        <v>256</v>
      </c>
      <c r="G67" s="234" t="s">
        <v>285</v>
      </c>
      <c r="H67" s="235" t="s">
        <v>276</v>
      </c>
      <c r="I67" s="233" t="s">
        <v>287</v>
      </c>
      <c r="J67" s="233" t="s">
        <v>459</v>
      </c>
    </row>
    <row r="68" spans="1:10" ht="28.8" customHeight="1" x14ac:dyDescent="0.25">
      <c r="A68" s="367" t="s">
        <v>387</v>
      </c>
      <c r="B68" s="376">
        <v>8</v>
      </c>
      <c r="C68" s="368">
        <v>1350</v>
      </c>
      <c r="D68" s="373">
        <f t="shared" ref="D68:D73" si="28">IFERROR(B68/C68*1000, "")</f>
        <v>5.9259259259259256</v>
      </c>
      <c r="E68" s="377">
        <v>7</v>
      </c>
      <c r="F68" s="368">
        <v>1359</v>
      </c>
      <c r="G68" s="373">
        <f>IFERROR(E68/F68*1000, "")</f>
        <v>5.1508462104488597</v>
      </c>
      <c r="H68" s="377">
        <f>IFERROR((E68-B68), "")</f>
        <v>-1</v>
      </c>
      <c r="I68" s="374">
        <f>IFERROR((G68-D68), "")</f>
        <v>-0.77507971547706589</v>
      </c>
      <c r="J68" s="372">
        <f>IFERROR(-I68/D68, "")</f>
        <v>0.13079470198675489</v>
      </c>
    </row>
    <row r="69" spans="1:10" ht="16.8" customHeight="1" x14ac:dyDescent="0.25">
      <c r="A69" s="287"/>
      <c r="B69" s="238"/>
      <c r="C69" s="239"/>
      <c r="D69" s="256" t="str">
        <f t="shared" si="28"/>
        <v/>
      </c>
      <c r="E69" s="240"/>
      <c r="F69" s="239"/>
      <c r="G69" s="256" t="str">
        <f>IFERROR(E69/F69*1000, "")</f>
        <v/>
      </c>
      <c r="H69" s="280">
        <f>IFERROR((E69-B69), "")</f>
        <v>0</v>
      </c>
      <c r="I69" s="258" t="str">
        <f>IFERROR((G69-D69), "")</f>
        <v/>
      </c>
      <c r="J69" s="283" t="str">
        <f t="shared" ref="J69:J73" si="29">IFERROR(-I69/D69, "")</f>
        <v/>
      </c>
    </row>
    <row r="70" spans="1:10" ht="16.8" customHeight="1" x14ac:dyDescent="0.25">
      <c r="A70" s="292"/>
      <c r="B70" s="238"/>
      <c r="C70" s="254"/>
      <c r="D70" s="259" t="str">
        <f t="shared" si="28"/>
        <v/>
      </c>
      <c r="E70" s="240"/>
      <c r="F70" s="254">
        <f>F69</f>
        <v>0</v>
      </c>
      <c r="G70" s="259" t="str">
        <f t="shared" ref="G70:G73" si="30">IFERROR(E70/F70*1000, "")</f>
        <v/>
      </c>
      <c r="H70" s="280">
        <f t="shared" ref="H70:H73" si="31">IFERROR((E70-B70), "")</f>
        <v>0</v>
      </c>
      <c r="I70" s="258" t="str">
        <f t="shared" ref="I70:I73" si="32">IFERROR((G70-D70), "")</f>
        <v/>
      </c>
      <c r="J70" s="283" t="str">
        <f t="shared" si="29"/>
        <v/>
      </c>
    </row>
    <row r="71" spans="1:10" ht="16.8" customHeight="1" x14ac:dyDescent="0.25">
      <c r="A71" s="287"/>
      <c r="B71" s="238"/>
      <c r="C71" s="255"/>
      <c r="D71" s="259" t="str">
        <f t="shared" si="28"/>
        <v/>
      </c>
      <c r="E71" s="240"/>
      <c r="F71" s="255">
        <f>F69</f>
        <v>0</v>
      </c>
      <c r="G71" s="259" t="str">
        <f t="shared" si="30"/>
        <v/>
      </c>
      <c r="H71" s="280">
        <f t="shared" si="31"/>
        <v>0</v>
      </c>
      <c r="I71" s="258" t="str">
        <f t="shared" si="32"/>
        <v/>
      </c>
      <c r="J71" s="283" t="str">
        <f t="shared" si="29"/>
        <v/>
      </c>
    </row>
    <row r="72" spans="1:10" ht="16.8" customHeight="1" x14ac:dyDescent="0.25">
      <c r="A72" s="287"/>
      <c r="B72" s="238"/>
      <c r="C72" s="255"/>
      <c r="D72" s="259" t="str">
        <f t="shared" si="28"/>
        <v/>
      </c>
      <c r="E72" s="240"/>
      <c r="F72" s="255">
        <f>F69</f>
        <v>0</v>
      </c>
      <c r="G72" s="259" t="str">
        <f t="shared" si="30"/>
        <v/>
      </c>
      <c r="H72" s="280">
        <f t="shared" si="31"/>
        <v>0</v>
      </c>
      <c r="I72" s="258" t="str">
        <f t="shared" si="32"/>
        <v/>
      </c>
      <c r="J72" s="283" t="str">
        <f t="shared" si="29"/>
        <v/>
      </c>
    </row>
    <row r="73" spans="1:10" ht="16.8" customHeight="1" x14ac:dyDescent="0.25">
      <c r="A73" s="294" t="s">
        <v>5</v>
      </c>
      <c r="B73" s="276">
        <f>SUM(B69:B72)</f>
        <v>0</v>
      </c>
      <c r="C73" s="248">
        <f>C69</f>
        <v>0</v>
      </c>
      <c r="D73" s="250" t="str">
        <f t="shared" si="28"/>
        <v/>
      </c>
      <c r="E73" s="276">
        <f t="shared" ref="E73" si="33">SUM(E69:E72)</f>
        <v>0</v>
      </c>
      <c r="F73" s="248">
        <f>F69</f>
        <v>0</v>
      </c>
      <c r="G73" s="250" t="str">
        <f t="shared" si="30"/>
        <v/>
      </c>
      <c r="H73" s="280">
        <f t="shared" si="31"/>
        <v>0</v>
      </c>
      <c r="I73" s="258" t="str">
        <f t="shared" si="32"/>
        <v/>
      </c>
      <c r="J73" s="283" t="str">
        <f t="shared" si="29"/>
        <v/>
      </c>
    </row>
    <row r="74" spans="1:10" x14ac:dyDescent="0.25">
      <c r="A74" s="119"/>
      <c r="B74" s="224"/>
      <c r="C74" s="224"/>
      <c r="D74" s="232"/>
      <c r="E74" s="232"/>
      <c r="F74" s="232"/>
      <c r="G74" s="232"/>
      <c r="H74" s="75"/>
      <c r="I74" s="75"/>
      <c r="J74" s="75"/>
    </row>
    <row r="75" spans="1:10" ht="26.4" customHeight="1" x14ac:dyDescent="0.25">
      <c r="A75" s="289" t="s">
        <v>364</v>
      </c>
      <c r="B75" s="75"/>
      <c r="C75" s="75"/>
      <c r="D75" s="75"/>
      <c r="E75" s="75"/>
      <c r="F75" s="75"/>
      <c r="G75" s="75"/>
      <c r="H75" s="75"/>
      <c r="I75" s="75"/>
      <c r="J75" s="75"/>
    </row>
    <row r="76" spans="1:10" ht="42" customHeight="1" thickBot="1" x14ac:dyDescent="0.3">
      <c r="A76" s="291" t="s">
        <v>112</v>
      </c>
      <c r="B76" s="233" t="s">
        <v>277</v>
      </c>
      <c r="C76" s="233" t="s">
        <v>264</v>
      </c>
      <c r="D76" s="234" t="s">
        <v>365</v>
      </c>
      <c r="E76" s="235" t="s">
        <v>278</v>
      </c>
      <c r="F76" s="233" t="s">
        <v>256</v>
      </c>
      <c r="G76" s="234" t="s">
        <v>366</v>
      </c>
      <c r="H76" s="235" t="s">
        <v>279</v>
      </c>
      <c r="I76" s="233" t="s">
        <v>367</v>
      </c>
      <c r="J76" s="233" t="s">
        <v>459</v>
      </c>
    </row>
    <row r="77" spans="1:10" ht="16.2" customHeight="1" x14ac:dyDescent="0.25">
      <c r="A77" s="367" t="s">
        <v>386</v>
      </c>
      <c r="B77" s="376">
        <v>10</v>
      </c>
      <c r="C77" s="368">
        <v>1350</v>
      </c>
      <c r="D77" s="369">
        <f>IFERROR((1-(C77-B77)/C77)*100%, "")</f>
        <v>7.4074074074074181E-3</v>
      </c>
      <c r="E77" s="377">
        <v>6</v>
      </c>
      <c r="F77" s="368">
        <v>1359</v>
      </c>
      <c r="G77" s="369">
        <f>IFERROR((1-(F77-E77)/F77)*100%, "")</f>
        <v>4.4150110375276164E-3</v>
      </c>
      <c r="H77" s="377">
        <f>E77-B77</f>
        <v>-4</v>
      </c>
      <c r="I77" s="371">
        <f>IFERROR((G77-D77),"")</f>
        <v>-2.9923963698798017E-3</v>
      </c>
      <c r="J77" s="372">
        <f>IFERROR(-I77/D77, "")</f>
        <v>0.40397350993377262</v>
      </c>
    </row>
    <row r="78" spans="1:10" ht="16.2" customHeight="1" x14ac:dyDescent="0.25">
      <c r="A78" s="287" t="s">
        <v>429</v>
      </c>
      <c r="B78" s="238"/>
      <c r="C78" s="239"/>
      <c r="D78" s="281" t="str">
        <f t="shared" ref="D78:D82" si="34">IFERROR((1-(C78-B78)/C78)*100%, "")</f>
        <v/>
      </c>
      <c r="E78" s="240"/>
      <c r="F78" s="239"/>
      <c r="G78" s="284" t="str">
        <f>IFERROR((1-(F78-E78)/F78*100%), "")</f>
        <v/>
      </c>
      <c r="H78" s="280">
        <f t="shared" ref="H78:H82" si="35">E78-B78</f>
        <v>0</v>
      </c>
      <c r="I78" s="283" t="str">
        <f t="shared" ref="I78:I82" si="36">IFERROR((G78-D78),"")</f>
        <v/>
      </c>
      <c r="J78" s="237" t="str">
        <f t="shared" ref="J78:J82" si="37">IFERROR(-I78/D78, "")</f>
        <v/>
      </c>
    </row>
    <row r="79" spans="1:10" ht="16.2" customHeight="1" x14ac:dyDescent="0.25">
      <c r="A79" s="287"/>
      <c r="B79" s="238"/>
      <c r="C79" s="254">
        <f>C78</f>
        <v>0</v>
      </c>
      <c r="D79" s="282" t="str">
        <f t="shared" si="34"/>
        <v/>
      </c>
      <c r="E79" s="240"/>
      <c r="F79" s="254">
        <f>F78</f>
        <v>0</v>
      </c>
      <c r="G79" s="284" t="str">
        <f t="shared" ref="G79:G82" si="38">IFERROR((1-(F79-E79)/F79*100%), "")</f>
        <v/>
      </c>
      <c r="H79" s="280">
        <f t="shared" si="35"/>
        <v>0</v>
      </c>
      <c r="I79" s="283" t="str">
        <f t="shared" si="36"/>
        <v/>
      </c>
      <c r="J79" s="237" t="str">
        <f t="shared" si="37"/>
        <v/>
      </c>
    </row>
    <row r="80" spans="1:10" ht="16.2" customHeight="1" x14ac:dyDescent="0.25">
      <c r="A80" s="287"/>
      <c r="B80" s="238"/>
      <c r="C80" s="255">
        <f>C78</f>
        <v>0</v>
      </c>
      <c r="D80" s="282" t="str">
        <f t="shared" si="34"/>
        <v/>
      </c>
      <c r="E80" s="240"/>
      <c r="F80" s="255">
        <f>F78</f>
        <v>0</v>
      </c>
      <c r="G80" s="284" t="str">
        <f t="shared" si="38"/>
        <v/>
      </c>
      <c r="H80" s="280">
        <f t="shared" si="35"/>
        <v>0</v>
      </c>
      <c r="I80" s="283" t="str">
        <f t="shared" si="36"/>
        <v/>
      </c>
      <c r="J80" s="237" t="str">
        <f t="shared" si="37"/>
        <v/>
      </c>
    </row>
    <row r="81" spans="1:10" ht="16.2" customHeight="1" x14ac:dyDescent="0.25">
      <c r="A81" s="287"/>
      <c r="B81" s="238"/>
      <c r="C81" s="255">
        <f>C78</f>
        <v>0</v>
      </c>
      <c r="D81" s="282" t="str">
        <f t="shared" si="34"/>
        <v/>
      </c>
      <c r="E81" s="240"/>
      <c r="F81" s="255">
        <f>F78</f>
        <v>0</v>
      </c>
      <c r="G81" s="284" t="str">
        <f t="shared" si="38"/>
        <v/>
      </c>
      <c r="H81" s="280">
        <f t="shared" si="35"/>
        <v>0</v>
      </c>
      <c r="I81" s="283" t="str">
        <f t="shared" si="36"/>
        <v/>
      </c>
      <c r="J81" s="237" t="str">
        <f t="shared" si="37"/>
        <v/>
      </c>
    </row>
    <row r="82" spans="1:10" ht="16.2" customHeight="1" x14ac:dyDescent="0.25">
      <c r="A82" s="294" t="s">
        <v>5</v>
      </c>
      <c r="B82" s="276">
        <f>SUM(B78:B81)</f>
        <v>0</v>
      </c>
      <c r="C82" s="248">
        <f>C78</f>
        <v>0</v>
      </c>
      <c r="D82" s="236" t="str">
        <f t="shared" si="34"/>
        <v/>
      </c>
      <c r="E82" s="276">
        <f t="shared" ref="E82" si="39">SUM(E78:E81)</f>
        <v>0</v>
      </c>
      <c r="F82" s="248">
        <f>F78</f>
        <v>0</v>
      </c>
      <c r="G82" s="284" t="str">
        <f t="shared" si="38"/>
        <v/>
      </c>
      <c r="H82" s="279">
        <f t="shared" si="35"/>
        <v>0</v>
      </c>
      <c r="I82" s="271" t="str">
        <f t="shared" si="36"/>
        <v/>
      </c>
      <c r="J82" s="237" t="str">
        <f t="shared" si="37"/>
        <v/>
      </c>
    </row>
  </sheetData>
  <pageMargins left="0.75" right="0.75" top="1" bottom="1" header="0.5" footer="0.5"/>
  <pageSetup orientation="portrait" horizontalDpi="300" verticalDpi="300"/>
  <headerFooter alignWithMargins="0"/>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pageSetUpPr fitToPage="1"/>
  </sheetPr>
  <dimension ref="A1:W107"/>
  <sheetViews>
    <sheetView showGridLines="0" zoomScaleNormal="100" zoomScalePageLayoutView="80" workbookViewId="0">
      <pane ySplit="3" topLeftCell="A107" activePane="bottomLeft" state="frozen"/>
      <selection pane="bottomLeft" activeCell="F90" sqref="F90"/>
    </sheetView>
  </sheetViews>
  <sheetFormatPr defaultColWidth="8.6640625" defaultRowHeight="13.2" x14ac:dyDescent="0.25"/>
  <cols>
    <col min="1" max="1" width="24.44140625" customWidth="1"/>
    <col min="2" max="2" width="11.88671875" customWidth="1"/>
    <col min="3" max="3" width="10.6640625" customWidth="1"/>
    <col min="4" max="4" width="12.6640625" customWidth="1"/>
    <col min="5" max="5" width="11.6640625" customWidth="1"/>
    <col min="6" max="6" width="11.77734375" customWidth="1"/>
    <col min="7" max="7" width="12.6640625" customWidth="1"/>
    <col min="8" max="8" width="10.6640625" style="17" customWidth="1"/>
    <col min="9" max="9" width="9.109375" bestFit="1" customWidth="1"/>
    <col min="10" max="10" width="10.109375" customWidth="1"/>
  </cols>
  <sheetData>
    <row r="1" spans="1:12" s="34" customFormat="1" ht="9" customHeight="1" x14ac:dyDescent="0.25"/>
    <row r="2" spans="1:12" s="20" customFormat="1" ht="21" x14ac:dyDescent="0.25">
      <c r="A2" s="83" t="s">
        <v>385</v>
      </c>
      <c r="C2" s="48"/>
    </row>
    <row r="3" spans="1:12" s="20" customFormat="1" ht="39.75" customHeight="1" x14ac:dyDescent="0.25">
      <c r="A3" s="301"/>
    </row>
    <row r="4" spans="1:12" s="7" customFormat="1" ht="26.4" customHeight="1" x14ac:dyDescent="0.25">
      <c r="A4" s="314" t="s">
        <v>196</v>
      </c>
      <c r="B4" s="77"/>
      <c r="C4" s="77"/>
      <c r="D4" s="77"/>
      <c r="E4" s="77"/>
      <c r="F4" s="77"/>
      <c r="G4" s="77"/>
      <c r="H4" s="127"/>
      <c r="I4" s="77"/>
      <c r="J4" s="77"/>
      <c r="K4" s="77"/>
      <c r="L4" s="66"/>
    </row>
    <row r="5" spans="1:12" ht="39.6" x14ac:dyDescent="0.25">
      <c r="A5" s="316" t="s">
        <v>340</v>
      </c>
      <c r="B5" s="317" t="s">
        <v>113</v>
      </c>
      <c r="C5" s="317" t="s">
        <v>114</v>
      </c>
      <c r="D5" s="318" t="s">
        <v>385</v>
      </c>
      <c r="E5" s="75"/>
      <c r="F5" s="75"/>
      <c r="G5" s="75"/>
      <c r="H5" s="123"/>
      <c r="I5" s="75"/>
      <c r="J5" s="75"/>
      <c r="K5" s="75"/>
      <c r="L5" s="24"/>
    </row>
    <row r="6" spans="1:12" ht="15" customHeight="1" x14ac:dyDescent="0.25">
      <c r="A6" s="378" t="s">
        <v>324</v>
      </c>
      <c r="B6" s="379">
        <v>50000</v>
      </c>
      <c r="C6" s="379">
        <v>47000</v>
      </c>
      <c r="D6" s="380">
        <f t="shared" ref="D6:D12" si="0">B6-C6</f>
        <v>3000</v>
      </c>
      <c r="E6" s="124"/>
      <c r="F6" s="75"/>
      <c r="G6" s="75"/>
      <c r="H6" s="123"/>
      <c r="I6" s="75"/>
      <c r="J6" s="75"/>
      <c r="K6" s="75"/>
      <c r="L6" s="24"/>
    </row>
    <row r="7" spans="1:12" ht="15" customHeight="1" x14ac:dyDescent="0.25">
      <c r="A7" s="339"/>
      <c r="B7" s="352"/>
      <c r="C7" s="352"/>
      <c r="D7" s="354">
        <f t="shared" si="0"/>
        <v>0</v>
      </c>
      <c r="E7" s="125"/>
      <c r="F7" s="124"/>
      <c r="G7" s="124"/>
      <c r="H7" s="123"/>
      <c r="I7" s="75"/>
      <c r="J7" s="75"/>
      <c r="K7" s="75"/>
      <c r="L7" s="24"/>
    </row>
    <row r="8" spans="1:12" ht="15" customHeight="1" x14ac:dyDescent="0.25">
      <c r="A8" s="335"/>
      <c r="B8" s="353"/>
      <c r="C8" s="353"/>
      <c r="D8" s="354">
        <f t="shared" si="0"/>
        <v>0</v>
      </c>
      <c r="E8" s="124"/>
      <c r="F8" s="124"/>
      <c r="G8" s="124"/>
      <c r="H8" s="123"/>
      <c r="I8" s="75"/>
      <c r="J8" s="75"/>
      <c r="K8" s="75"/>
      <c r="L8" s="24"/>
    </row>
    <row r="9" spans="1:12" ht="15" customHeight="1" x14ac:dyDescent="0.25">
      <c r="A9" s="335"/>
      <c r="B9" s="353"/>
      <c r="C9" s="353"/>
      <c r="D9" s="354">
        <f t="shared" si="0"/>
        <v>0</v>
      </c>
      <c r="E9" s="124"/>
      <c r="F9" s="124"/>
      <c r="G9" s="124"/>
      <c r="H9" s="126"/>
      <c r="I9" s="75"/>
      <c r="J9" s="75"/>
      <c r="K9" s="75"/>
      <c r="L9" s="24"/>
    </row>
    <row r="10" spans="1:12" ht="15" customHeight="1" x14ac:dyDescent="0.25">
      <c r="A10" s="335"/>
      <c r="B10" s="353"/>
      <c r="C10" s="353"/>
      <c r="D10" s="354">
        <f t="shared" si="0"/>
        <v>0</v>
      </c>
      <c r="E10" s="124"/>
      <c r="F10" s="124"/>
      <c r="G10" s="124"/>
      <c r="H10" s="126"/>
      <c r="I10" s="75"/>
      <c r="J10" s="75"/>
      <c r="K10" s="75"/>
      <c r="L10" s="24"/>
    </row>
    <row r="11" spans="1:12" ht="15" customHeight="1" x14ac:dyDescent="0.25">
      <c r="A11" s="335"/>
      <c r="B11" s="353"/>
      <c r="C11" s="353"/>
      <c r="D11" s="354">
        <f t="shared" si="0"/>
        <v>0</v>
      </c>
      <c r="E11" s="124"/>
      <c r="F11" s="75"/>
      <c r="G11" s="75"/>
      <c r="H11" s="123"/>
      <c r="I11" s="75"/>
      <c r="J11" s="75"/>
      <c r="K11" s="75"/>
      <c r="L11" s="24"/>
    </row>
    <row r="12" spans="1:12" ht="15" customHeight="1" x14ac:dyDescent="0.25">
      <c r="A12" s="344" t="s">
        <v>145</v>
      </c>
      <c r="B12" s="332">
        <f t="shared" ref="B12:C12" si="1">SUM(B7:B11)</f>
        <v>0</v>
      </c>
      <c r="C12" s="332">
        <f t="shared" si="1"/>
        <v>0</v>
      </c>
      <c r="D12" s="331">
        <f t="shared" si="0"/>
        <v>0</v>
      </c>
      <c r="E12" s="124"/>
      <c r="F12" s="75"/>
      <c r="G12" s="75"/>
      <c r="H12" s="123"/>
      <c r="I12" s="75"/>
      <c r="J12" s="75"/>
      <c r="K12" s="75"/>
      <c r="L12" s="24"/>
    </row>
    <row r="13" spans="1:12" ht="39.6" x14ac:dyDescent="0.25">
      <c r="A13" s="120" t="s">
        <v>159</v>
      </c>
      <c r="B13" s="336"/>
      <c r="C13" s="319" t="s">
        <v>146</v>
      </c>
      <c r="D13" s="320">
        <f>B13*D12</f>
        <v>0</v>
      </c>
      <c r="E13" s="75"/>
      <c r="F13" s="75"/>
      <c r="G13" s="75"/>
      <c r="H13" s="128"/>
      <c r="I13" s="75"/>
      <c r="J13" s="75"/>
      <c r="K13" s="75"/>
      <c r="L13" s="43"/>
    </row>
    <row r="14" spans="1:12" ht="13.5" customHeight="1" x14ac:dyDescent="0.25">
      <c r="A14" s="119"/>
      <c r="B14" s="75"/>
      <c r="C14" s="75"/>
      <c r="D14" s="75"/>
      <c r="E14" s="75"/>
      <c r="F14" s="75"/>
      <c r="G14" s="75"/>
      <c r="H14" s="75"/>
      <c r="I14" s="75"/>
      <c r="J14" s="75"/>
      <c r="K14" s="75"/>
      <c r="L14" s="43"/>
    </row>
    <row r="15" spans="1:12" ht="22.8" customHeight="1" x14ac:dyDescent="0.25">
      <c r="A15" s="314" t="s">
        <v>197</v>
      </c>
      <c r="B15" s="75"/>
      <c r="C15" s="75"/>
      <c r="D15" s="75"/>
      <c r="E15" s="75"/>
      <c r="F15" s="75"/>
      <c r="G15" s="75"/>
      <c r="H15" s="75"/>
      <c r="I15" s="75"/>
      <c r="J15" s="75"/>
      <c r="K15" s="75"/>
      <c r="L15" s="43"/>
    </row>
    <row r="16" spans="1:12" ht="67.8" customHeight="1" x14ac:dyDescent="0.25">
      <c r="A16" s="316"/>
      <c r="B16" s="403" t="s">
        <v>229</v>
      </c>
      <c r="C16" s="407" t="s">
        <v>248</v>
      </c>
      <c r="D16" s="322" t="s">
        <v>230</v>
      </c>
      <c r="E16" s="322" t="s">
        <v>231</v>
      </c>
      <c r="F16" s="163" t="s">
        <v>249</v>
      </c>
      <c r="G16" s="317" t="s">
        <v>250</v>
      </c>
      <c r="H16" s="318" t="s">
        <v>385</v>
      </c>
      <c r="I16" s="75"/>
      <c r="J16" s="75"/>
      <c r="K16" s="75"/>
      <c r="L16" s="43"/>
    </row>
    <row r="17" spans="1:12" ht="15.6" customHeight="1" x14ac:dyDescent="0.25">
      <c r="A17" s="378" t="s">
        <v>325</v>
      </c>
      <c r="B17" s="404">
        <v>98000</v>
      </c>
      <c r="C17" s="382">
        <v>7.0000000000000007E-2</v>
      </c>
      <c r="D17" s="381">
        <f>B17*(1+C17)</f>
        <v>104860</v>
      </c>
      <c r="E17" s="381">
        <f>B17*(1+F17)</f>
        <v>101920</v>
      </c>
      <c r="F17" s="401">
        <v>0.04</v>
      </c>
      <c r="G17" s="382">
        <f>F17-C17</f>
        <v>-3.0000000000000006E-2</v>
      </c>
      <c r="H17" s="380">
        <f>D17-E17</f>
        <v>2940</v>
      </c>
      <c r="I17" s="75"/>
      <c r="J17" s="75"/>
      <c r="K17" s="75"/>
      <c r="L17" s="43"/>
    </row>
    <row r="18" spans="1:12" ht="15.6" customHeight="1" x14ac:dyDescent="0.25">
      <c r="A18" s="339"/>
      <c r="B18" s="405"/>
      <c r="C18" s="408"/>
      <c r="D18" s="355">
        <f>B18*(1+C18)</f>
        <v>0</v>
      </c>
      <c r="E18" s="400"/>
      <c r="F18" s="402" t="str">
        <f>IFERROR((E18-B18)/B18, "")</f>
        <v/>
      </c>
      <c r="G18" s="409" t="str">
        <f>IFERROR((F18-C18), "")</f>
        <v/>
      </c>
      <c r="H18" s="357">
        <f>D18-E18</f>
        <v>0</v>
      </c>
      <c r="I18" s="75"/>
      <c r="J18" s="75"/>
      <c r="K18" s="75"/>
      <c r="L18" s="43"/>
    </row>
    <row r="19" spans="1:12" ht="26.4" x14ac:dyDescent="0.25">
      <c r="A19" s="120" t="s">
        <v>159</v>
      </c>
      <c r="B19" s="351"/>
      <c r="C19" s="302"/>
      <c r="D19" s="302"/>
      <c r="E19" s="302"/>
      <c r="F19" s="323" t="s">
        <v>146</v>
      </c>
      <c r="G19" s="323"/>
      <c r="H19" s="356">
        <f>B19*H18</f>
        <v>0</v>
      </c>
      <c r="I19" s="75"/>
      <c r="J19" s="75"/>
      <c r="K19" s="75"/>
      <c r="L19" s="43"/>
    </row>
    <row r="20" spans="1:12" ht="13.5" customHeight="1" x14ac:dyDescent="0.25">
      <c r="A20" s="119"/>
      <c r="B20" s="75"/>
      <c r="C20" s="75"/>
      <c r="D20" s="75"/>
      <c r="E20" s="75"/>
      <c r="F20" s="75"/>
      <c r="G20" s="75"/>
      <c r="H20" s="75"/>
      <c r="I20" s="75"/>
      <c r="J20" s="75"/>
      <c r="K20" s="75"/>
      <c r="L20" s="43"/>
    </row>
    <row r="21" spans="1:12" s="7" customFormat="1" ht="23.25" customHeight="1" x14ac:dyDescent="0.25">
      <c r="A21" s="314" t="s">
        <v>430</v>
      </c>
      <c r="B21" s="77"/>
      <c r="C21" s="77"/>
      <c r="D21" s="77"/>
      <c r="E21" s="77"/>
      <c r="F21" s="77"/>
      <c r="G21" s="77"/>
      <c r="H21" s="127"/>
      <c r="I21" s="77"/>
      <c r="J21" s="77"/>
      <c r="K21" s="77"/>
      <c r="L21" s="66"/>
    </row>
    <row r="22" spans="1:12" ht="39.6" x14ac:dyDescent="0.25">
      <c r="A22" s="316" t="s">
        <v>340</v>
      </c>
      <c r="B22" s="317" t="s">
        <v>113</v>
      </c>
      <c r="C22" s="317" t="s">
        <v>114</v>
      </c>
      <c r="D22" s="318" t="s">
        <v>385</v>
      </c>
      <c r="E22" s="75"/>
      <c r="F22" s="75"/>
      <c r="G22" s="75"/>
      <c r="H22" s="123"/>
      <c r="I22" s="75"/>
      <c r="J22" s="75"/>
      <c r="K22" s="75"/>
      <c r="L22" s="24"/>
    </row>
    <row r="23" spans="1:12" ht="15" customHeight="1" x14ac:dyDescent="0.25">
      <c r="A23" s="378" t="s">
        <v>435</v>
      </c>
      <c r="B23" s="379">
        <v>35000</v>
      </c>
      <c r="C23" s="379">
        <v>31000</v>
      </c>
      <c r="D23" s="380">
        <f t="shared" ref="D23:D29" si="2">B23-C23</f>
        <v>4000</v>
      </c>
      <c r="E23" s="124"/>
      <c r="F23" s="75"/>
      <c r="G23" s="75"/>
      <c r="H23" s="123"/>
      <c r="I23" s="75"/>
      <c r="J23" s="75"/>
      <c r="K23" s="75"/>
      <c r="L23" s="24"/>
    </row>
    <row r="24" spans="1:12" ht="15" customHeight="1" x14ac:dyDescent="0.25">
      <c r="A24" s="339"/>
      <c r="B24" s="352"/>
      <c r="C24" s="352"/>
      <c r="D24" s="354">
        <f t="shared" si="2"/>
        <v>0</v>
      </c>
      <c r="E24" s="125"/>
      <c r="F24" s="124"/>
      <c r="G24" s="124"/>
      <c r="H24" s="123"/>
      <c r="I24" s="75"/>
      <c r="J24" s="75"/>
      <c r="K24" s="75"/>
      <c r="L24" s="24"/>
    </row>
    <row r="25" spans="1:12" ht="15" customHeight="1" x14ac:dyDescent="0.25">
      <c r="A25" s="335"/>
      <c r="B25" s="353"/>
      <c r="C25" s="353"/>
      <c r="D25" s="354">
        <f t="shared" si="2"/>
        <v>0</v>
      </c>
      <c r="E25" s="124"/>
      <c r="F25" s="124"/>
      <c r="G25" s="124"/>
      <c r="H25" s="123"/>
      <c r="I25" s="75"/>
      <c r="J25" s="75"/>
      <c r="K25" s="75"/>
      <c r="L25" s="24"/>
    </row>
    <row r="26" spans="1:12" ht="15" customHeight="1" x14ac:dyDescent="0.25">
      <c r="A26" s="335"/>
      <c r="B26" s="353"/>
      <c r="C26" s="353"/>
      <c r="D26" s="354">
        <f t="shared" si="2"/>
        <v>0</v>
      </c>
      <c r="E26" s="124"/>
      <c r="F26" s="124"/>
      <c r="G26" s="124"/>
      <c r="H26" s="126"/>
      <c r="I26" s="75"/>
      <c r="J26" s="75"/>
      <c r="K26" s="75"/>
      <c r="L26" s="24"/>
    </row>
    <row r="27" spans="1:12" ht="15" customHeight="1" x14ac:dyDescent="0.25">
      <c r="A27" s="335"/>
      <c r="B27" s="353"/>
      <c r="C27" s="353"/>
      <c r="D27" s="354">
        <f t="shared" si="2"/>
        <v>0</v>
      </c>
      <c r="E27" s="124"/>
      <c r="F27" s="124"/>
      <c r="G27" s="124"/>
      <c r="H27" s="126"/>
      <c r="I27" s="75"/>
      <c r="J27" s="75"/>
      <c r="K27" s="75"/>
      <c r="L27" s="24"/>
    </row>
    <row r="28" spans="1:12" ht="15" customHeight="1" x14ac:dyDescent="0.25">
      <c r="A28" s="335"/>
      <c r="B28" s="353"/>
      <c r="C28" s="353"/>
      <c r="D28" s="354">
        <f t="shared" si="2"/>
        <v>0</v>
      </c>
      <c r="E28" s="124"/>
      <c r="F28" s="75"/>
      <c r="G28" s="75"/>
      <c r="H28" s="123"/>
      <c r="I28" s="75"/>
      <c r="J28" s="75"/>
      <c r="K28" s="75"/>
      <c r="L28" s="24"/>
    </row>
    <row r="29" spans="1:12" ht="15" customHeight="1" x14ac:dyDescent="0.25">
      <c r="A29" s="344" t="s">
        <v>145</v>
      </c>
      <c r="B29" s="332">
        <f t="shared" ref="B29:C29" si="3">SUM(B24:B28)</f>
        <v>0</v>
      </c>
      <c r="C29" s="332">
        <f t="shared" si="3"/>
        <v>0</v>
      </c>
      <c r="D29" s="331">
        <f t="shared" si="2"/>
        <v>0</v>
      </c>
      <c r="E29" s="124"/>
      <c r="F29" s="75"/>
      <c r="G29" s="75"/>
      <c r="H29" s="123"/>
      <c r="I29" s="75"/>
      <c r="J29" s="75"/>
      <c r="K29" s="75"/>
      <c r="L29" s="24"/>
    </row>
    <row r="30" spans="1:12" ht="39.6" x14ac:dyDescent="0.25">
      <c r="A30" s="120" t="s">
        <v>159</v>
      </c>
      <c r="B30" s="336"/>
      <c r="C30" s="319" t="s">
        <v>146</v>
      </c>
      <c r="D30" s="320">
        <f>B30*D29</f>
        <v>0</v>
      </c>
      <c r="E30" s="75"/>
      <c r="F30" s="75"/>
      <c r="G30" s="75"/>
      <c r="H30" s="128"/>
      <c r="I30" s="75"/>
      <c r="J30" s="75"/>
      <c r="K30" s="75"/>
      <c r="L30" s="43"/>
    </row>
    <row r="31" spans="1:12" ht="12" customHeight="1" x14ac:dyDescent="0.25">
      <c r="A31" s="119"/>
      <c r="B31" s="75"/>
      <c r="C31" s="75"/>
      <c r="D31" s="75"/>
      <c r="E31" s="75"/>
      <c r="F31" s="75"/>
      <c r="G31" s="75"/>
      <c r="H31" s="75"/>
      <c r="I31" s="75"/>
      <c r="J31" s="75"/>
      <c r="K31" s="75"/>
      <c r="L31" s="43"/>
    </row>
    <row r="32" spans="1:12" ht="22.2" customHeight="1" x14ac:dyDescent="0.25">
      <c r="A32" s="314" t="s">
        <v>431</v>
      </c>
      <c r="B32" s="75"/>
      <c r="C32" s="75"/>
      <c r="D32" s="75"/>
      <c r="E32" s="75"/>
      <c r="F32" s="75"/>
      <c r="G32" s="75"/>
      <c r="H32" s="75"/>
      <c r="I32" s="75"/>
      <c r="J32" s="75"/>
      <c r="K32" s="75"/>
      <c r="L32" s="43"/>
    </row>
    <row r="33" spans="1:12" ht="68.400000000000006" customHeight="1" x14ac:dyDescent="0.25">
      <c r="A33" s="316"/>
      <c r="B33" s="322" t="s">
        <v>229</v>
      </c>
      <c r="C33" s="407" t="s">
        <v>248</v>
      </c>
      <c r="D33" s="322" t="s">
        <v>230</v>
      </c>
      <c r="E33" s="322" t="s">
        <v>231</v>
      </c>
      <c r="F33" s="163" t="s">
        <v>249</v>
      </c>
      <c r="G33" s="317" t="s">
        <v>250</v>
      </c>
      <c r="H33" s="318" t="s">
        <v>385</v>
      </c>
      <c r="I33" s="75"/>
      <c r="J33" s="75"/>
      <c r="K33" s="75"/>
      <c r="L33" s="43"/>
    </row>
    <row r="34" spans="1:12" ht="16.2" customHeight="1" x14ac:dyDescent="0.25">
      <c r="A34" s="378" t="s">
        <v>325</v>
      </c>
      <c r="B34" s="381">
        <v>270000</v>
      </c>
      <c r="C34" s="382">
        <v>3.6999999999999998E-2</v>
      </c>
      <c r="D34" s="381">
        <f>B34*(1+C34)</f>
        <v>279990</v>
      </c>
      <c r="E34" s="381">
        <f>B34*(1+F34)</f>
        <v>274590</v>
      </c>
      <c r="F34" s="401">
        <v>1.7000000000000001E-2</v>
      </c>
      <c r="G34" s="382">
        <f>F34-C34</f>
        <v>-1.9999999999999997E-2</v>
      </c>
      <c r="H34" s="380">
        <f>D34-E34</f>
        <v>5400</v>
      </c>
      <c r="I34" s="75"/>
      <c r="J34" s="75"/>
      <c r="K34" s="75"/>
      <c r="L34" s="43"/>
    </row>
    <row r="35" spans="1:12" ht="16.2" customHeight="1" x14ac:dyDescent="0.25">
      <c r="A35" s="339"/>
      <c r="B35" s="406"/>
      <c r="C35" s="408"/>
      <c r="D35" s="355">
        <f>B35*(1+C35)</f>
        <v>0</v>
      </c>
      <c r="E35" s="400"/>
      <c r="F35" s="402" t="str">
        <f>IFERROR((E35-B35)/B35, "")</f>
        <v/>
      </c>
      <c r="G35" s="409" t="str">
        <f>IFERROR((F35-C35), "")</f>
        <v/>
      </c>
      <c r="H35" s="357">
        <f>D35-E35</f>
        <v>0</v>
      </c>
      <c r="I35" s="75"/>
      <c r="J35" s="75"/>
      <c r="K35" s="75"/>
      <c r="L35" s="43"/>
    </row>
    <row r="36" spans="1:12" ht="26.4" x14ac:dyDescent="0.25">
      <c r="A36" s="120" t="s">
        <v>159</v>
      </c>
      <c r="B36" s="351"/>
      <c r="C36" s="302"/>
      <c r="D36" s="302"/>
      <c r="E36" s="302"/>
      <c r="F36" s="323" t="s">
        <v>146</v>
      </c>
      <c r="G36" s="315"/>
      <c r="H36" s="356">
        <f>B36*H35</f>
        <v>0</v>
      </c>
      <c r="I36" s="75"/>
      <c r="J36" s="75"/>
      <c r="K36" s="75"/>
      <c r="L36" s="43"/>
    </row>
    <row r="37" spans="1:12" x14ac:dyDescent="0.25">
      <c r="A37" s="297"/>
      <c r="B37" s="303"/>
      <c r="C37" s="304"/>
      <c r="D37" s="304"/>
      <c r="E37" s="304"/>
      <c r="F37" s="304"/>
      <c r="G37" s="304"/>
      <c r="H37" s="304"/>
      <c r="I37" s="75"/>
      <c r="J37" s="75"/>
      <c r="K37" s="75"/>
      <c r="L37" s="43"/>
    </row>
    <row r="38" spans="1:12" ht="22.2" customHeight="1" x14ac:dyDescent="0.25">
      <c r="A38" s="314" t="s">
        <v>200</v>
      </c>
      <c r="B38" s="75"/>
      <c r="C38" s="75"/>
      <c r="D38" s="75"/>
      <c r="E38" s="75"/>
      <c r="F38" s="75"/>
      <c r="G38" s="75"/>
      <c r="H38" s="75"/>
      <c r="I38" s="75"/>
      <c r="J38" s="75"/>
      <c r="K38" s="75"/>
      <c r="L38" s="43"/>
    </row>
    <row r="39" spans="1:12" ht="38.25" customHeight="1" x14ac:dyDescent="0.25">
      <c r="A39" s="316" t="s">
        <v>117</v>
      </c>
      <c r="B39" s="321" t="s">
        <v>151</v>
      </c>
      <c r="C39" s="163" t="s">
        <v>136</v>
      </c>
      <c r="D39" s="317" t="s">
        <v>113</v>
      </c>
      <c r="E39" s="322" t="s">
        <v>152</v>
      </c>
      <c r="F39" s="163" t="s">
        <v>136</v>
      </c>
      <c r="G39" s="317" t="s">
        <v>114</v>
      </c>
      <c r="H39" s="318" t="s">
        <v>385</v>
      </c>
      <c r="I39" s="75"/>
      <c r="J39" s="75"/>
      <c r="K39" s="75"/>
      <c r="L39" s="43"/>
    </row>
    <row r="40" spans="1:12" ht="15.6" customHeight="1" x14ac:dyDescent="0.25">
      <c r="A40" s="378" t="s">
        <v>326</v>
      </c>
      <c r="B40" s="384">
        <v>3750</v>
      </c>
      <c r="C40" s="385">
        <v>240</v>
      </c>
      <c r="D40" s="386">
        <f>B40*C40</f>
        <v>900000</v>
      </c>
      <c r="E40" s="384">
        <v>3425</v>
      </c>
      <c r="F40" s="383">
        <v>250</v>
      </c>
      <c r="G40" s="379">
        <f>E40*F40</f>
        <v>856250</v>
      </c>
      <c r="H40" s="380">
        <f>D40-G40</f>
        <v>43750</v>
      </c>
      <c r="I40" s="75"/>
      <c r="J40" s="75"/>
      <c r="K40" s="75"/>
      <c r="L40" s="43"/>
    </row>
    <row r="41" spans="1:12" ht="15.6" customHeight="1" x14ac:dyDescent="0.25">
      <c r="A41" s="339"/>
      <c r="B41" s="341"/>
      <c r="C41" s="114">
        <v>0</v>
      </c>
      <c r="D41" s="333">
        <f t="shared" ref="D41:D46" si="4">B41*C41</f>
        <v>0</v>
      </c>
      <c r="E41" s="341"/>
      <c r="F41" s="114">
        <v>0</v>
      </c>
      <c r="G41" s="333">
        <f t="shared" ref="G41:G46" si="5">E41*F41</f>
        <v>0</v>
      </c>
      <c r="H41" s="330">
        <f>D41-G41</f>
        <v>0</v>
      </c>
      <c r="I41" s="75"/>
      <c r="J41" s="75"/>
      <c r="K41" s="75"/>
      <c r="L41" s="43"/>
    </row>
    <row r="42" spans="1:12" ht="15.6" customHeight="1" x14ac:dyDescent="0.25">
      <c r="A42" s="339"/>
      <c r="B42" s="341"/>
      <c r="C42" s="157">
        <f>C41</f>
        <v>0</v>
      </c>
      <c r="D42" s="333">
        <f t="shared" si="4"/>
        <v>0</v>
      </c>
      <c r="E42" s="341"/>
      <c r="F42" s="157">
        <f>F41</f>
        <v>0</v>
      </c>
      <c r="G42" s="333">
        <f t="shared" si="5"/>
        <v>0</v>
      </c>
      <c r="H42" s="330">
        <f>D42-G42</f>
        <v>0</v>
      </c>
      <c r="I42" s="75"/>
      <c r="J42" s="75"/>
      <c r="K42" s="75"/>
      <c r="L42" s="43"/>
    </row>
    <row r="43" spans="1:12" ht="15.6" customHeight="1" x14ac:dyDescent="0.25">
      <c r="A43" s="339"/>
      <c r="B43" s="341"/>
      <c r="C43" s="157">
        <f t="shared" ref="C43:C46" si="6">C42</f>
        <v>0</v>
      </c>
      <c r="D43" s="333">
        <f t="shared" si="4"/>
        <v>0</v>
      </c>
      <c r="E43" s="341"/>
      <c r="F43" s="157">
        <f t="shared" ref="F43:F46" si="7">F42</f>
        <v>0</v>
      </c>
      <c r="G43" s="333">
        <f t="shared" si="5"/>
        <v>0</v>
      </c>
      <c r="H43" s="330">
        <f t="shared" ref="H43:H47" si="8">D43-G43</f>
        <v>0</v>
      </c>
      <c r="I43" s="75"/>
      <c r="J43" s="75"/>
      <c r="K43" s="75"/>
      <c r="L43" s="43"/>
    </row>
    <row r="44" spans="1:12" ht="15.6" customHeight="1" x14ac:dyDescent="0.25">
      <c r="A44" s="339"/>
      <c r="B44" s="341"/>
      <c r="C44" s="157">
        <f t="shared" si="6"/>
        <v>0</v>
      </c>
      <c r="D44" s="333">
        <f t="shared" si="4"/>
        <v>0</v>
      </c>
      <c r="E44" s="341"/>
      <c r="F44" s="157">
        <f t="shared" si="7"/>
        <v>0</v>
      </c>
      <c r="G44" s="333">
        <f t="shared" si="5"/>
        <v>0</v>
      </c>
      <c r="H44" s="330">
        <f t="shared" si="8"/>
        <v>0</v>
      </c>
      <c r="I44" s="75"/>
      <c r="J44" s="75"/>
      <c r="K44" s="75"/>
      <c r="L44" s="47"/>
    </row>
    <row r="45" spans="1:12" ht="15.6" customHeight="1" x14ac:dyDescent="0.25">
      <c r="A45" s="339"/>
      <c r="B45" s="341"/>
      <c r="C45" s="157">
        <f t="shared" si="6"/>
        <v>0</v>
      </c>
      <c r="D45" s="333">
        <f t="shared" si="4"/>
        <v>0</v>
      </c>
      <c r="E45" s="341"/>
      <c r="F45" s="157">
        <f t="shared" si="7"/>
        <v>0</v>
      </c>
      <c r="G45" s="333">
        <f t="shared" si="5"/>
        <v>0</v>
      </c>
      <c r="H45" s="330">
        <f t="shared" si="8"/>
        <v>0</v>
      </c>
      <c r="I45" s="75"/>
      <c r="J45" s="75"/>
      <c r="K45" s="75"/>
      <c r="L45" s="47"/>
    </row>
    <row r="46" spans="1:12" ht="15.6" customHeight="1" x14ac:dyDescent="0.25">
      <c r="A46" s="339"/>
      <c r="B46" s="341"/>
      <c r="C46" s="157">
        <f t="shared" si="6"/>
        <v>0</v>
      </c>
      <c r="D46" s="333">
        <f t="shared" si="4"/>
        <v>0</v>
      </c>
      <c r="E46" s="341"/>
      <c r="F46" s="157">
        <f t="shared" si="7"/>
        <v>0</v>
      </c>
      <c r="G46" s="333">
        <f t="shared" si="5"/>
        <v>0</v>
      </c>
      <c r="H46" s="330">
        <f t="shared" si="8"/>
        <v>0</v>
      </c>
      <c r="I46" s="75"/>
      <c r="J46" s="75"/>
      <c r="K46" s="75"/>
      <c r="L46" s="43"/>
    </row>
    <row r="47" spans="1:12" ht="15.6" customHeight="1" x14ac:dyDescent="0.25">
      <c r="A47" s="344" t="s">
        <v>145</v>
      </c>
      <c r="B47" s="345">
        <f>SUM(B41:B46)</f>
        <v>0</v>
      </c>
      <c r="C47" s="161">
        <f>C41</f>
        <v>0</v>
      </c>
      <c r="D47" s="332">
        <f>SUM(D41:D46)</f>
        <v>0</v>
      </c>
      <c r="E47" s="345">
        <f>SUM(E41:E46)</f>
        <v>0</v>
      </c>
      <c r="F47" s="161">
        <f>F41</f>
        <v>0</v>
      </c>
      <c r="G47" s="332">
        <f>SUM(G41:G46)</f>
        <v>0</v>
      </c>
      <c r="H47" s="331">
        <f t="shared" si="8"/>
        <v>0</v>
      </c>
      <c r="I47" s="75"/>
      <c r="J47" s="75"/>
      <c r="K47" s="75"/>
      <c r="L47" s="43"/>
    </row>
    <row r="48" spans="1:12" ht="26.4" x14ac:dyDescent="0.25">
      <c r="A48" s="120" t="s">
        <v>159</v>
      </c>
      <c r="B48" s="350"/>
      <c r="C48" s="302"/>
      <c r="D48" s="302"/>
      <c r="E48" s="302"/>
      <c r="F48" s="320" t="s">
        <v>146</v>
      </c>
      <c r="G48" s="320"/>
      <c r="H48" s="161">
        <f>B48*H47</f>
        <v>0</v>
      </c>
      <c r="I48" s="75"/>
      <c r="J48" s="75"/>
      <c r="K48" s="75"/>
      <c r="L48" s="43"/>
    </row>
    <row r="49" spans="1:12" ht="12.75" customHeight="1" x14ac:dyDescent="0.25">
      <c r="A49" s="305"/>
      <c r="B49" s="129"/>
      <c r="C49" s="129"/>
      <c r="D49" s="129"/>
      <c r="E49" s="130"/>
      <c r="F49" s="129"/>
      <c r="G49" s="131"/>
      <c r="H49" s="131"/>
      <c r="I49" s="75"/>
      <c r="J49" s="75"/>
      <c r="K49" s="75"/>
      <c r="L49" s="46"/>
    </row>
    <row r="50" spans="1:12" s="34" customFormat="1" ht="22.8" customHeight="1" x14ac:dyDescent="0.25">
      <c r="A50" s="314" t="s">
        <v>198</v>
      </c>
      <c r="B50" s="129"/>
      <c r="C50" s="129"/>
      <c r="D50" s="129"/>
      <c r="E50" s="130"/>
      <c r="F50" s="129"/>
      <c r="G50" s="131"/>
      <c r="H50" s="131"/>
      <c r="I50" s="132"/>
      <c r="J50" s="132"/>
      <c r="K50" s="132"/>
      <c r="L50" s="43"/>
    </row>
    <row r="51" spans="1:12" s="14" customFormat="1" ht="38.25" customHeight="1" x14ac:dyDescent="0.25">
      <c r="A51" s="316" t="s">
        <v>112</v>
      </c>
      <c r="B51" s="322" t="s">
        <v>150</v>
      </c>
      <c r="C51" s="163" t="s">
        <v>331</v>
      </c>
      <c r="D51" s="163" t="s">
        <v>140</v>
      </c>
      <c r="E51" s="163" t="s">
        <v>137</v>
      </c>
      <c r="F51" s="163" t="s">
        <v>138</v>
      </c>
      <c r="G51" s="317" t="s">
        <v>139</v>
      </c>
      <c r="H51" s="326" t="s">
        <v>113</v>
      </c>
      <c r="I51" s="326" t="s">
        <v>114</v>
      </c>
      <c r="J51" s="318" t="s">
        <v>385</v>
      </c>
      <c r="K51" s="306"/>
      <c r="L51" s="43"/>
    </row>
    <row r="52" spans="1:12" s="14" customFormat="1" ht="15" customHeight="1" x14ac:dyDescent="0.25">
      <c r="A52" s="378" t="s">
        <v>327</v>
      </c>
      <c r="B52" s="387">
        <v>5</v>
      </c>
      <c r="C52" s="388">
        <v>3</v>
      </c>
      <c r="D52" s="385">
        <v>1000</v>
      </c>
      <c r="E52" s="385">
        <v>30000</v>
      </c>
      <c r="F52" s="385">
        <v>3000</v>
      </c>
      <c r="G52" s="386">
        <v>5000</v>
      </c>
      <c r="H52" s="389">
        <f t="shared" ref="H52:H57" si="9">B52*(D52+E52+F52+G52)</f>
        <v>195000</v>
      </c>
      <c r="I52" s="389">
        <f>C52*(E52+F52+G52+D52)</f>
        <v>117000</v>
      </c>
      <c r="J52" s="380">
        <f>H52-I52</f>
        <v>78000</v>
      </c>
      <c r="K52" s="306"/>
      <c r="L52" s="43"/>
    </row>
    <row r="53" spans="1:12" ht="15" customHeight="1" x14ac:dyDescent="0.25">
      <c r="A53" s="339" t="s">
        <v>429</v>
      </c>
      <c r="B53" s="341"/>
      <c r="C53" s="342"/>
      <c r="D53" s="114"/>
      <c r="E53" s="114"/>
      <c r="F53" s="114"/>
      <c r="G53" s="334"/>
      <c r="H53" s="349">
        <f t="shared" si="9"/>
        <v>0</v>
      </c>
      <c r="I53" s="349">
        <f>C53*(SUM(D53:G53))</f>
        <v>0</v>
      </c>
      <c r="J53" s="330">
        <f>H53-I53</f>
        <v>0</v>
      </c>
      <c r="K53" s="307"/>
      <c r="L53" s="43"/>
    </row>
    <row r="54" spans="1:12" ht="15" customHeight="1" x14ac:dyDescent="0.25">
      <c r="A54" s="335"/>
      <c r="B54" s="341"/>
      <c r="C54" s="342"/>
      <c r="D54" s="157">
        <f>D53</f>
        <v>0</v>
      </c>
      <c r="E54" s="157">
        <f>E53</f>
        <v>0</v>
      </c>
      <c r="F54" s="157">
        <f>F53</f>
        <v>0</v>
      </c>
      <c r="G54" s="333">
        <f>G53</f>
        <v>0</v>
      </c>
      <c r="H54" s="349">
        <f t="shared" si="9"/>
        <v>0</v>
      </c>
      <c r="I54" s="349">
        <f>C54*(SUM(D54:G54))</f>
        <v>0</v>
      </c>
      <c r="J54" s="330">
        <f t="shared" ref="J54:J58" si="10">H54-I54</f>
        <v>0</v>
      </c>
      <c r="K54" s="307"/>
      <c r="L54" s="43"/>
    </row>
    <row r="55" spans="1:12" ht="15" customHeight="1" x14ac:dyDescent="0.25">
      <c r="A55" s="335"/>
      <c r="B55" s="341"/>
      <c r="C55" s="342"/>
      <c r="D55" s="157">
        <f t="shared" ref="D55:D58" si="11">D54</f>
        <v>0</v>
      </c>
      <c r="E55" s="157">
        <f t="shared" ref="E55:E58" si="12">E54</f>
        <v>0</v>
      </c>
      <c r="F55" s="157">
        <f t="shared" ref="F55:F58" si="13">F54</f>
        <v>0</v>
      </c>
      <c r="G55" s="333">
        <f t="shared" ref="G55:G58" si="14">G54</f>
        <v>0</v>
      </c>
      <c r="H55" s="349">
        <f t="shared" si="9"/>
        <v>0</v>
      </c>
      <c r="I55" s="349">
        <f>C55*(SUM(D55:G55))</f>
        <v>0</v>
      </c>
      <c r="J55" s="330">
        <f t="shared" si="10"/>
        <v>0</v>
      </c>
      <c r="K55" s="307"/>
      <c r="L55" s="43"/>
    </row>
    <row r="56" spans="1:12" ht="15" customHeight="1" x14ac:dyDescent="0.25">
      <c r="A56" s="335"/>
      <c r="B56" s="341"/>
      <c r="C56" s="342"/>
      <c r="D56" s="157">
        <f t="shared" si="11"/>
        <v>0</v>
      </c>
      <c r="E56" s="157">
        <f t="shared" si="12"/>
        <v>0</v>
      </c>
      <c r="F56" s="157">
        <f t="shared" si="13"/>
        <v>0</v>
      </c>
      <c r="G56" s="333">
        <f t="shared" si="14"/>
        <v>0</v>
      </c>
      <c r="H56" s="349">
        <f t="shared" si="9"/>
        <v>0</v>
      </c>
      <c r="I56" s="349">
        <f>C56*(SUM(D56:G56))</f>
        <v>0</v>
      </c>
      <c r="J56" s="330">
        <f t="shared" si="10"/>
        <v>0</v>
      </c>
      <c r="K56" s="307"/>
      <c r="L56" s="43"/>
    </row>
    <row r="57" spans="1:12" ht="15" customHeight="1" x14ac:dyDescent="0.25">
      <c r="A57" s="339"/>
      <c r="B57" s="341"/>
      <c r="C57" s="342"/>
      <c r="D57" s="157">
        <f t="shared" si="11"/>
        <v>0</v>
      </c>
      <c r="E57" s="157">
        <f t="shared" si="12"/>
        <v>0</v>
      </c>
      <c r="F57" s="157">
        <f t="shared" si="13"/>
        <v>0</v>
      </c>
      <c r="G57" s="333">
        <f t="shared" si="14"/>
        <v>0</v>
      </c>
      <c r="H57" s="349">
        <f t="shared" si="9"/>
        <v>0</v>
      </c>
      <c r="I57" s="349">
        <f>C57*(SUM(D57:G57))</f>
        <v>0</v>
      </c>
      <c r="J57" s="330">
        <f t="shared" si="10"/>
        <v>0</v>
      </c>
      <c r="K57" s="307"/>
      <c r="L57" s="43"/>
    </row>
    <row r="58" spans="1:12" ht="15" customHeight="1" x14ac:dyDescent="0.25">
      <c r="A58" s="344" t="s">
        <v>145</v>
      </c>
      <c r="B58" s="345">
        <f>SUM(B53:B57)</f>
        <v>0</v>
      </c>
      <c r="C58" s="346">
        <f>SUM(C53:C57)</f>
        <v>0</v>
      </c>
      <c r="D58" s="161">
        <f t="shared" si="11"/>
        <v>0</v>
      </c>
      <c r="E58" s="161">
        <f t="shared" si="12"/>
        <v>0</v>
      </c>
      <c r="F58" s="161">
        <f t="shared" si="13"/>
        <v>0</v>
      </c>
      <c r="G58" s="332">
        <f t="shared" si="14"/>
        <v>0</v>
      </c>
      <c r="H58" s="347">
        <f>SUM(H53:H57)</f>
        <v>0</v>
      </c>
      <c r="I58" s="347">
        <f>SUM(I53:I57)</f>
        <v>0</v>
      </c>
      <c r="J58" s="331">
        <f t="shared" si="10"/>
        <v>0</v>
      </c>
      <c r="K58" s="307"/>
      <c r="L58" s="43"/>
    </row>
    <row r="59" spans="1:12" ht="26.4" x14ac:dyDescent="0.25">
      <c r="A59" s="120" t="s">
        <v>159</v>
      </c>
      <c r="B59" s="343"/>
      <c r="C59" s="308"/>
      <c r="D59" s="308"/>
      <c r="E59" s="308"/>
      <c r="F59" s="309"/>
      <c r="G59" s="309"/>
      <c r="H59" s="324" t="s">
        <v>146</v>
      </c>
      <c r="I59" s="325"/>
      <c r="J59" s="348">
        <f>J58*B59</f>
        <v>0</v>
      </c>
      <c r="K59" s="309"/>
      <c r="L59" s="43"/>
    </row>
    <row r="60" spans="1:12" ht="12.75" customHeight="1" x14ac:dyDescent="0.25">
      <c r="A60" s="119"/>
      <c r="B60" s="75"/>
      <c r="C60" s="75"/>
      <c r="D60" s="75"/>
      <c r="E60" s="75"/>
      <c r="F60" s="75"/>
      <c r="G60" s="75"/>
      <c r="H60" s="75"/>
      <c r="I60" s="75"/>
      <c r="J60" s="75"/>
      <c r="K60" s="133"/>
      <c r="L60" s="46"/>
    </row>
    <row r="61" spans="1:12" s="34" customFormat="1" ht="23.4" customHeight="1" x14ac:dyDescent="0.25">
      <c r="A61" s="314" t="s">
        <v>199</v>
      </c>
      <c r="B61" s="129"/>
      <c r="C61" s="129"/>
      <c r="D61" s="129"/>
      <c r="E61" s="130"/>
      <c r="F61" s="129"/>
      <c r="G61" s="131"/>
      <c r="H61" s="131"/>
      <c r="I61" s="132"/>
      <c r="J61" s="132"/>
      <c r="K61" s="133"/>
      <c r="L61" s="44"/>
    </row>
    <row r="62" spans="1:12" s="14" customFormat="1" ht="37.5" customHeight="1" x14ac:dyDescent="0.25">
      <c r="A62" s="316" t="s">
        <v>141</v>
      </c>
      <c r="B62" s="322" t="s">
        <v>274</v>
      </c>
      <c r="C62" s="163" t="s">
        <v>143</v>
      </c>
      <c r="D62" s="317" t="s">
        <v>113</v>
      </c>
      <c r="E62" s="163" t="s">
        <v>329</v>
      </c>
      <c r="F62" s="163" t="s">
        <v>143</v>
      </c>
      <c r="G62" s="317" t="s">
        <v>114</v>
      </c>
      <c r="H62" s="318" t="s">
        <v>385</v>
      </c>
      <c r="I62" s="134"/>
      <c r="J62" s="134"/>
      <c r="K62" s="135"/>
      <c r="L62" s="44"/>
    </row>
    <row r="63" spans="1:12" s="14" customFormat="1" ht="25.8" customHeight="1" x14ac:dyDescent="0.25">
      <c r="A63" s="378" t="s">
        <v>341</v>
      </c>
      <c r="B63" s="387">
        <v>10</v>
      </c>
      <c r="C63" s="385">
        <v>13252</v>
      </c>
      <c r="D63" s="386">
        <f>C63*B63</f>
        <v>132520</v>
      </c>
      <c r="E63" s="387">
        <v>7</v>
      </c>
      <c r="F63" s="385">
        <v>13550</v>
      </c>
      <c r="G63" s="386">
        <f>F63*E63</f>
        <v>94850</v>
      </c>
      <c r="H63" s="380">
        <f>D63-G63</f>
        <v>37670</v>
      </c>
      <c r="I63" s="134"/>
      <c r="J63" s="134"/>
      <c r="K63" s="135"/>
      <c r="L63" s="44"/>
    </row>
    <row r="64" spans="1:12" ht="15.6" customHeight="1" x14ac:dyDescent="0.25">
      <c r="A64" s="339"/>
      <c r="B64" s="340"/>
      <c r="C64" s="114"/>
      <c r="D64" s="333">
        <f>B64*C64</f>
        <v>0</v>
      </c>
      <c r="E64" s="340"/>
      <c r="F64" s="114"/>
      <c r="G64" s="333">
        <f>E64*F64</f>
        <v>0</v>
      </c>
      <c r="H64" s="330">
        <f>D64-G64</f>
        <v>0</v>
      </c>
      <c r="I64" s="75"/>
      <c r="J64" s="75"/>
      <c r="K64" s="133"/>
      <c r="L64" s="44"/>
    </row>
    <row r="65" spans="1:21" ht="15.6" customHeight="1" x14ac:dyDescent="0.25">
      <c r="A65" s="335"/>
      <c r="B65" s="340"/>
      <c r="C65" s="114"/>
      <c r="D65" s="333">
        <f>B65*C65</f>
        <v>0</v>
      </c>
      <c r="E65" s="340"/>
      <c r="F65" s="114"/>
      <c r="G65" s="333">
        <f>E65*F65</f>
        <v>0</v>
      </c>
      <c r="H65" s="330">
        <f t="shared" ref="H65:H68" si="15">D65-G65</f>
        <v>0</v>
      </c>
      <c r="I65" s="75"/>
      <c r="J65" s="75"/>
      <c r="K65" s="133"/>
      <c r="L65" s="44"/>
    </row>
    <row r="66" spans="1:21" ht="15.6" customHeight="1" x14ac:dyDescent="0.25">
      <c r="A66" s="335"/>
      <c r="B66" s="340"/>
      <c r="C66" s="114"/>
      <c r="D66" s="333">
        <f>B66*C66</f>
        <v>0</v>
      </c>
      <c r="E66" s="340"/>
      <c r="F66" s="114"/>
      <c r="G66" s="333">
        <f>E66*F66</f>
        <v>0</v>
      </c>
      <c r="H66" s="330">
        <f t="shared" si="15"/>
        <v>0</v>
      </c>
      <c r="I66" s="75"/>
      <c r="J66" s="75"/>
      <c r="K66" s="133"/>
      <c r="L66" s="44"/>
    </row>
    <row r="67" spans="1:21" ht="15.6" customHeight="1" x14ac:dyDescent="0.25">
      <c r="A67" s="335"/>
      <c r="B67" s="340"/>
      <c r="C67" s="114"/>
      <c r="D67" s="333">
        <f>B67*C67</f>
        <v>0</v>
      </c>
      <c r="E67" s="340"/>
      <c r="F67" s="114"/>
      <c r="G67" s="333">
        <f>E67*F67</f>
        <v>0</v>
      </c>
      <c r="H67" s="330">
        <f t="shared" si="15"/>
        <v>0</v>
      </c>
      <c r="I67" s="75"/>
      <c r="J67" s="75"/>
      <c r="K67" s="133"/>
      <c r="L67" s="44"/>
    </row>
    <row r="68" spans="1:21" ht="15.6" customHeight="1" x14ac:dyDescent="0.25">
      <c r="A68" s="335"/>
      <c r="B68" s="340"/>
      <c r="C68" s="114"/>
      <c r="D68" s="333">
        <f>B68*C68</f>
        <v>0</v>
      </c>
      <c r="E68" s="340"/>
      <c r="F68" s="114"/>
      <c r="G68" s="333">
        <f>E68*F68</f>
        <v>0</v>
      </c>
      <c r="H68" s="330">
        <f t="shared" si="15"/>
        <v>0</v>
      </c>
      <c r="I68" s="75"/>
      <c r="J68" s="75"/>
      <c r="K68" s="133"/>
      <c r="L68" s="44"/>
    </row>
    <row r="69" spans="1:21" ht="15.6" customHeight="1" x14ac:dyDescent="0.25">
      <c r="A69" s="344" t="s">
        <v>145</v>
      </c>
      <c r="B69" s="345">
        <f>SUM(B64:B68)</f>
        <v>0</v>
      </c>
      <c r="C69" s="310"/>
      <c r="D69" s="332">
        <f>SUM(D64:D68)</f>
        <v>0</v>
      </c>
      <c r="E69" s="345">
        <f>SUM(E64:E68)</f>
        <v>0</v>
      </c>
      <c r="F69" s="310"/>
      <c r="G69" s="332">
        <f>SUM(G64:G68)</f>
        <v>0</v>
      </c>
      <c r="H69" s="331">
        <f>D69-G69</f>
        <v>0</v>
      </c>
      <c r="I69" s="75"/>
      <c r="J69" s="75"/>
      <c r="K69" s="133"/>
      <c r="L69" s="44"/>
    </row>
    <row r="70" spans="1:21" ht="25.5" customHeight="1" x14ac:dyDescent="0.25">
      <c r="A70" s="120" t="s">
        <v>159</v>
      </c>
      <c r="B70" s="336"/>
      <c r="C70" s="302"/>
      <c r="D70" s="302"/>
      <c r="E70" s="302"/>
      <c r="F70" s="320" t="s">
        <v>146</v>
      </c>
      <c r="G70" s="320"/>
      <c r="H70" s="161">
        <f>B70*H69</f>
        <v>0</v>
      </c>
      <c r="I70" s="75"/>
      <c r="J70" s="75"/>
      <c r="K70" s="133"/>
      <c r="L70" s="44"/>
    </row>
    <row r="71" spans="1:21" ht="10.8" customHeight="1" x14ac:dyDescent="0.25">
      <c r="A71" s="119"/>
      <c r="B71" s="75"/>
      <c r="C71" s="75"/>
      <c r="D71" s="75"/>
      <c r="E71" s="75"/>
      <c r="F71" s="75"/>
      <c r="G71" s="75"/>
      <c r="H71" s="75"/>
      <c r="I71" s="75"/>
      <c r="J71" s="75"/>
      <c r="K71" s="133"/>
      <c r="L71" s="44"/>
    </row>
    <row r="72" spans="1:21" ht="24" customHeight="1" x14ac:dyDescent="0.25">
      <c r="A72" s="314" t="s">
        <v>313</v>
      </c>
      <c r="B72" s="75"/>
      <c r="C72" s="75"/>
      <c r="D72" s="75"/>
      <c r="E72" s="75"/>
      <c r="F72" s="75"/>
      <c r="G72" s="75"/>
      <c r="H72" s="75"/>
      <c r="I72" s="75"/>
      <c r="J72" s="75"/>
      <c r="K72" s="133"/>
      <c r="L72" s="44"/>
    </row>
    <row r="73" spans="1:21" ht="67.2" customHeight="1" x14ac:dyDescent="0.25">
      <c r="A73" s="316"/>
      <c r="B73" s="322" t="s">
        <v>316</v>
      </c>
      <c r="C73" s="163" t="s">
        <v>136</v>
      </c>
      <c r="D73" s="317" t="s">
        <v>314</v>
      </c>
      <c r="E73" s="322" t="s">
        <v>317</v>
      </c>
      <c r="F73" s="163" t="s">
        <v>136</v>
      </c>
      <c r="G73" s="317" t="s">
        <v>330</v>
      </c>
      <c r="H73" s="318" t="s">
        <v>385</v>
      </c>
      <c r="I73" s="75"/>
      <c r="J73" s="75"/>
      <c r="K73" s="133"/>
      <c r="L73" s="44"/>
    </row>
    <row r="74" spans="1:21" ht="15.75" customHeight="1" x14ac:dyDescent="0.25">
      <c r="A74" s="378" t="s">
        <v>325</v>
      </c>
      <c r="B74" s="390">
        <v>0.2</v>
      </c>
      <c r="C74" s="385">
        <v>240</v>
      </c>
      <c r="D74" s="386">
        <f>C74*B74*240</f>
        <v>11520</v>
      </c>
      <c r="E74" s="390">
        <v>0.15</v>
      </c>
      <c r="F74" s="385">
        <v>250</v>
      </c>
      <c r="G74" s="386">
        <f>F74*E74*240</f>
        <v>9000</v>
      </c>
      <c r="H74" s="380">
        <f>D74-G74</f>
        <v>2520</v>
      </c>
      <c r="I74" s="75"/>
      <c r="J74" s="75"/>
      <c r="K74" s="133"/>
      <c r="L74" s="44"/>
    </row>
    <row r="75" spans="1:21" ht="15" customHeight="1" x14ac:dyDescent="0.25">
      <c r="A75" s="337"/>
      <c r="B75" s="338"/>
      <c r="C75" s="118"/>
      <c r="D75" s="332">
        <f>B75*C75*240</f>
        <v>0</v>
      </c>
      <c r="E75" s="338"/>
      <c r="F75" s="118"/>
      <c r="G75" s="332">
        <f>E75*F75*240</f>
        <v>0</v>
      </c>
      <c r="H75" s="357">
        <f>D75-G75</f>
        <v>0</v>
      </c>
      <c r="I75" s="75"/>
      <c r="J75" s="75"/>
      <c r="K75" s="133"/>
      <c r="L75" s="44"/>
      <c r="M75" s="44"/>
      <c r="N75" s="44"/>
      <c r="O75" s="44"/>
      <c r="P75" s="44"/>
      <c r="Q75" s="44"/>
      <c r="R75" s="44"/>
      <c r="S75" s="44"/>
      <c r="T75" s="44"/>
      <c r="U75" s="44"/>
    </row>
    <row r="76" spans="1:21" ht="26.4" x14ac:dyDescent="0.25">
      <c r="A76" s="120" t="s">
        <v>159</v>
      </c>
      <c r="B76" s="336"/>
      <c r="C76" s="302"/>
      <c r="D76" s="302"/>
      <c r="E76" s="302"/>
      <c r="F76" s="320" t="s">
        <v>146</v>
      </c>
      <c r="G76" s="320"/>
      <c r="H76" s="161">
        <f>B76*H75</f>
        <v>0</v>
      </c>
      <c r="I76" s="75"/>
      <c r="J76" s="75"/>
      <c r="K76" s="133"/>
      <c r="L76" s="44"/>
      <c r="M76" s="44"/>
      <c r="N76" s="44"/>
      <c r="O76" s="44"/>
      <c r="P76" s="44"/>
      <c r="Q76" s="44"/>
      <c r="R76" s="44"/>
      <c r="S76" s="44"/>
      <c r="T76" s="44"/>
      <c r="U76" s="44"/>
    </row>
    <row r="77" spans="1:21" ht="15" customHeight="1" x14ac:dyDescent="0.25">
      <c r="A77" s="119"/>
      <c r="B77" s="75"/>
      <c r="C77" s="75"/>
      <c r="D77" s="75"/>
      <c r="E77" s="75"/>
      <c r="F77" s="75"/>
      <c r="G77" s="75"/>
      <c r="H77" s="75"/>
      <c r="I77" s="75"/>
      <c r="J77" s="75"/>
      <c r="K77" s="133"/>
      <c r="L77" s="44"/>
      <c r="M77" s="44"/>
      <c r="N77" s="44"/>
      <c r="O77" s="44"/>
      <c r="P77" s="44"/>
      <c r="Q77" s="44"/>
      <c r="R77" s="44"/>
      <c r="S77" s="44"/>
      <c r="T77" s="44"/>
      <c r="U77" s="44"/>
    </row>
    <row r="78" spans="1:21" ht="21.6" customHeight="1" x14ac:dyDescent="0.25">
      <c r="A78" s="314" t="s">
        <v>368</v>
      </c>
      <c r="B78" s="75"/>
      <c r="C78" s="75"/>
      <c r="D78" s="75"/>
      <c r="E78" s="75"/>
      <c r="F78" s="75"/>
      <c r="G78" s="75"/>
      <c r="H78" s="75"/>
      <c r="I78" s="75"/>
      <c r="J78" s="75"/>
      <c r="K78" s="133"/>
      <c r="L78" s="44"/>
      <c r="M78" s="44"/>
      <c r="N78" s="44"/>
      <c r="O78" s="44"/>
      <c r="P78" s="44"/>
      <c r="Q78" s="44"/>
      <c r="R78" s="44"/>
      <c r="S78" s="44"/>
      <c r="T78" s="44"/>
      <c r="U78" s="44"/>
    </row>
    <row r="79" spans="1:21" ht="51.75" customHeight="1" x14ac:dyDescent="0.25">
      <c r="A79" s="316" t="s">
        <v>369</v>
      </c>
      <c r="B79" s="436"/>
      <c r="C79" s="437"/>
      <c r="D79" s="317" t="s">
        <v>370</v>
      </c>
      <c r="E79" s="436"/>
      <c r="F79" s="437"/>
      <c r="G79" s="317" t="s">
        <v>371</v>
      </c>
      <c r="H79" s="318" t="s">
        <v>385</v>
      </c>
      <c r="I79" s="75"/>
      <c r="J79" s="75"/>
      <c r="K79" s="133"/>
      <c r="L79" s="44"/>
      <c r="M79" s="45"/>
      <c r="N79" s="45"/>
      <c r="O79" s="45"/>
      <c r="P79" s="45"/>
      <c r="Q79" s="45"/>
      <c r="R79" s="45"/>
      <c r="S79" s="45"/>
      <c r="T79" s="45"/>
      <c r="U79" s="44"/>
    </row>
    <row r="80" spans="1:21" ht="15" customHeight="1" x14ac:dyDescent="0.25">
      <c r="A80" s="391" t="s">
        <v>328</v>
      </c>
      <c r="B80" s="438"/>
      <c r="C80" s="439"/>
      <c r="D80" s="392">
        <v>125000</v>
      </c>
      <c r="E80" s="438"/>
      <c r="F80" s="439"/>
      <c r="G80" s="392">
        <v>113000</v>
      </c>
      <c r="H80" s="393">
        <f t="shared" ref="H80" si="16">D80-G80</f>
        <v>12000</v>
      </c>
      <c r="I80" s="75"/>
      <c r="J80" s="75"/>
      <c r="K80" s="133"/>
      <c r="L80" s="311"/>
      <c r="M80" s="45"/>
      <c r="N80" s="45"/>
      <c r="O80" s="45"/>
      <c r="P80" s="45"/>
      <c r="Q80" s="45"/>
      <c r="R80" s="45"/>
      <c r="S80" s="45"/>
      <c r="T80" s="45"/>
      <c r="U80" s="44"/>
    </row>
    <row r="81" spans="1:23" ht="15" customHeight="1" x14ac:dyDescent="0.25">
      <c r="A81" s="335"/>
      <c r="B81" s="438"/>
      <c r="C81" s="439"/>
      <c r="D81" s="334"/>
      <c r="E81" s="438"/>
      <c r="F81" s="439"/>
      <c r="G81" s="334"/>
      <c r="H81" s="330">
        <f>D81-G81</f>
        <v>0</v>
      </c>
      <c r="I81" s="75"/>
      <c r="J81" s="75"/>
      <c r="K81" s="133"/>
      <c r="L81" s="311"/>
      <c r="M81" s="44"/>
      <c r="N81" s="44"/>
      <c r="O81" s="44"/>
      <c r="P81" s="44"/>
      <c r="Q81" s="44"/>
      <c r="R81" s="44"/>
      <c r="S81" s="44"/>
      <c r="T81" s="44"/>
      <c r="U81" s="44"/>
    </row>
    <row r="82" spans="1:23" ht="15" customHeight="1" x14ac:dyDescent="0.25">
      <c r="A82" s="335"/>
      <c r="B82" s="438"/>
      <c r="C82" s="439"/>
      <c r="D82" s="334"/>
      <c r="E82" s="438"/>
      <c r="F82" s="439"/>
      <c r="G82" s="334"/>
      <c r="H82" s="330">
        <f>D82-G82</f>
        <v>0</v>
      </c>
      <c r="I82" s="75"/>
      <c r="J82" s="75"/>
      <c r="K82" s="133"/>
      <c r="L82" s="44"/>
      <c r="M82" s="44"/>
      <c r="N82" s="44"/>
      <c r="O82" s="44"/>
      <c r="P82" s="44"/>
      <c r="Q82" s="44"/>
      <c r="R82" s="44"/>
      <c r="S82" s="44"/>
      <c r="T82" s="44"/>
      <c r="U82" s="44"/>
    </row>
    <row r="83" spans="1:23" ht="15" customHeight="1" x14ac:dyDescent="0.25">
      <c r="A83" s="344" t="s">
        <v>145</v>
      </c>
      <c r="B83" s="440"/>
      <c r="C83" s="441"/>
      <c r="D83" s="332">
        <f>SUM(D81:D82)</f>
        <v>0</v>
      </c>
      <c r="E83" s="440"/>
      <c r="F83" s="441"/>
      <c r="G83" s="332">
        <f>SUM(G81:G82)</f>
        <v>0</v>
      </c>
      <c r="H83" s="331">
        <f>D83-G83</f>
        <v>0</v>
      </c>
      <c r="I83" s="75"/>
      <c r="J83" s="75"/>
      <c r="K83" s="133"/>
      <c r="L83" s="44"/>
      <c r="M83" s="44"/>
      <c r="N83" s="44"/>
      <c r="O83" s="44"/>
      <c r="P83" s="44"/>
      <c r="Q83" s="44"/>
      <c r="R83" s="44"/>
      <c r="S83" s="44"/>
      <c r="T83" s="44"/>
      <c r="U83" s="44"/>
    </row>
    <row r="84" spans="1:23" ht="27.75" customHeight="1" x14ac:dyDescent="0.25">
      <c r="A84" s="120" t="s">
        <v>159</v>
      </c>
      <c r="B84" s="336"/>
      <c r="C84" s="302"/>
      <c r="D84" s="302"/>
      <c r="E84" s="302"/>
      <c r="F84" s="320" t="s">
        <v>146</v>
      </c>
      <c r="G84" s="320"/>
      <c r="H84" s="161">
        <f>B84*H83</f>
        <v>0</v>
      </c>
      <c r="I84" s="75"/>
      <c r="J84" s="75"/>
      <c r="K84" s="133"/>
      <c r="L84" s="44"/>
      <c r="M84" s="44"/>
      <c r="N84" s="44"/>
      <c r="O84" s="44"/>
      <c r="P84" s="44"/>
      <c r="Q84" s="44"/>
      <c r="R84" s="44"/>
      <c r="S84" s="44"/>
      <c r="T84" s="44"/>
      <c r="U84" s="44"/>
    </row>
    <row r="85" spans="1:23" ht="14.25" customHeight="1" x14ac:dyDescent="0.25">
      <c r="A85" s="119"/>
      <c r="B85" s="75"/>
      <c r="C85" s="75"/>
      <c r="D85" s="75"/>
      <c r="E85" s="75"/>
      <c r="F85" s="75"/>
      <c r="G85" s="75"/>
      <c r="H85" s="75"/>
      <c r="I85" s="75"/>
      <c r="J85" s="75"/>
      <c r="K85" s="133"/>
      <c r="L85" s="44"/>
      <c r="M85" s="44"/>
      <c r="N85" s="44"/>
      <c r="O85" s="44"/>
      <c r="P85" s="44"/>
      <c r="Q85" s="44"/>
      <c r="R85" s="44"/>
      <c r="S85" s="44"/>
      <c r="T85" s="44"/>
      <c r="U85" s="44"/>
    </row>
    <row r="86" spans="1:23" ht="27.6" customHeight="1" x14ac:dyDescent="0.25">
      <c r="A86" s="314" t="s">
        <v>412</v>
      </c>
      <c r="B86" s="75"/>
      <c r="C86" s="75"/>
      <c r="D86" s="75"/>
      <c r="E86" s="75"/>
      <c r="F86" s="75"/>
      <c r="G86" s="75"/>
      <c r="H86" s="75"/>
      <c r="I86" s="75"/>
      <c r="J86" s="75"/>
      <c r="K86" s="133"/>
      <c r="L86" s="44"/>
      <c r="M86" s="44"/>
      <c r="N86" s="44"/>
      <c r="O86" s="44"/>
      <c r="P86" s="44"/>
      <c r="Q86" s="44"/>
      <c r="R86" s="44"/>
      <c r="S86" s="44"/>
      <c r="T86" s="44"/>
      <c r="U86" s="44"/>
    </row>
    <row r="87" spans="1:23" ht="43.2" customHeight="1" x14ac:dyDescent="0.25">
      <c r="A87" s="119"/>
      <c r="B87" s="327" t="s">
        <v>407</v>
      </c>
      <c r="C87" s="327" t="s">
        <v>337</v>
      </c>
      <c r="D87" s="327" t="s">
        <v>432</v>
      </c>
      <c r="E87" s="327" t="s">
        <v>433</v>
      </c>
      <c r="F87" s="327" t="s">
        <v>411</v>
      </c>
      <c r="G87" s="327" t="s">
        <v>406</v>
      </c>
      <c r="H87" s="327" t="s">
        <v>408</v>
      </c>
      <c r="I87" s="327" t="s">
        <v>111</v>
      </c>
      <c r="J87" s="327" t="s">
        <v>372</v>
      </c>
      <c r="K87" s="75"/>
      <c r="L87" s="24"/>
      <c r="M87" s="20"/>
      <c r="N87" s="44"/>
      <c r="O87" s="44"/>
      <c r="P87" s="44"/>
      <c r="Q87" s="44"/>
      <c r="R87" s="44"/>
      <c r="S87" s="44"/>
      <c r="T87" s="44"/>
      <c r="U87" s="44"/>
      <c r="V87" s="44"/>
      <c r="W87" s="44"/>
    </row>
    <row r="88" spans="1:23" ht="17.399999999999999" customHeight="1" x14ac:dyDescent="0.25">
      <c r="A88" s="328" t="s">
        <v>409</v>
      </c>
      <c r="B88" s="329">
        <f>D12</f>
        <v>0</v>
      </c>
      <c r="C88" s="329">
        <f>H18</f>
        <v>0</v>
      </c>
      <c r="D88" s="329">
        <f>D29</f>
        <v>0</v>
      </c>
      <c r="E88" s="329">
        <f>H35</f>
        <v>0</v>
      </c>
      <c r="F88" s="329">
        <f>H47</f>
        <v>0</v>
      </c>
      <c r="G88" s="329">
        <f>J58</f>
        <v>0</v>
      </c>
      <c r="H88" s="329">
        <f>H69</f>
        <v>0</v>
      </c>
      <c r="I88" s="329">
        <f>H75</f>
        <v>0</v>
      </c>
      <c r="J88" s="329">
        <f>H83</f>
        <v>0</v>
      </c>
      <c r="K88" s="75"/>
      <c r="L88" s="312"/>
      <c r="M88" s="44"/>
      <c r="N88" s="44"/>
      <c r="O88" s="44"/>
      <c r="P88" s="44"/>
      <c r="Q88" s="44"/>
      <c r="R88" s="44"/>
      <c r="S88" s="44"/>
      <c r="T88" s="44"/>
      <c r="U88" s="44"/>
      <c r="V88" s="44"/>
    </row>
    <row r="89" spans="1:23" ht="17.399999999999999" customHeight="1" x14ac:dyDescent="0.25">
      <c r="A89" s="328" t="s">
        <v>410</v>
      </c>
      <c r="B89" s="329">
        <f>D13</f>
        <v>0</v>
      </c>
      <c r="C89" s="329">
        <f>H19</f>
        <v>0</v>
      </c>
      <c r="D89" s="329">
        <f>D30</f>
        <v>0</v>
      </c>
      <c r="E89" s="329">
        <f>H36</f>
        <v>0</v>
      </c>
      <c r="F89" s="329">
        <f>H48</f>
        <v>0</v>
      </c>
      <c r="G89" s="329">
        <f>J59</f>
        <v>0</v>
      </c>
      <c r="H89" s="329">
        <f>H70</f>
        <v>0</v>
      </c>
      <c r="I89" s="329">
        <f>H76</f>
        <v>0</v>
      </c>
      <c r="J89" s="329">
        <f>H84</f>
        <v>0</v>
      </c>
      <c r="K89" s="75"/>
      <c r="L89" s="312"/>
      <c r="M89" s="44"/>
      <c r="N89" s="44"/>
      <c r="O89" s="44"/>
      <c r="P89" s="44"/>
      <c r="Q89" s="44"/>
      <c r="R89" s="44"/>
      <c r="S89" s="44"/>
      <c r="T89" s="44"/>
      <c r="U89" s="44"/>
      <c r="V89" s="44"/>
    </row>
    <row r="90" spans="1:23" ht="14.25" customHeight="1" x14ac:dyDescent="0.25">
      <c r="A90" s="67"/>
      <c r="B90" s="75"/>
      <c r="C90" s="75"/>
      <c r="D90" s="75"/>
      <c r="E90" s="75"/>
      <c r="F90" s="75"/>
      <c r="G90" s="75"/>
      <c r="H90" s="75"/>
      <c r="I90" s="75"/>
      <c r="J90" s="75"/>
      <c r="K90" s="133"/>
      <c r="L90" s="44"/>
      <c r="M90" s="44"/>
      <c r="N90" s="44"/>
      <c r="O90" s="44"/>
      <c r="P90" s="44"/>
      <c r="Q90" s="44"/>
      <c r="R90" s="44"/>
      <c r="S90" s="44"/>
      <c r="T90" s="44"/>
      <c r="U90" s="44"/>
    </row>
    <row r="91" spans="1:23" ht="16.2" customHeight="1" x14ac:dyDescent="0.25">
      <c r="A91" s="433" t="s">
        <v>413</v>
      </c>
      <c r="B91" s="434"/>
      <c r="C91" s="434"/>
      <c r="D91" s="434"/>
      <c r="E91" s="434"/>
      <c r="F91" s="435"/>
      <c r="G91" s="75"/>
      <c r="H91" s="161">
        <f>H69+H18+D29+H35+J58+H47+D12+H75+H83</f>
        <v>0</v>
      </c>
      <c r="I91" s="75"/>
      <c r="J91" s="75"/>
      <c r="K91" s="133"/>
      <c r="L91" s="44"/>
      <c r="M91" s="44"/>
      <c r="N91" s="44"/>
      <c r="O91" s="44"/>
      <c r="P91" s="44"/>
      <c r="Q91" s="44"/>
      <c r="R91" s="44"/>
      <c r="S91" s="44"/>
      <c r="T91" s="44"/>
      <c r="U91" s="44"/>
    </row>
    <row r="92" spans="1:23" x14ac:dyDescent="0.25">
      <c r="A92" s="298"/>
      <c r="B92" s="299"/>
      <c r="C92" s="299"/>
      <c r="D92" s="300"/>
      <c r="E92" s="300"/>
      <c r="F92" s="299"/>
      <c r="G92" s="136"/>
      <c r="H92" s="128"/>
      <c r="I92" s="75"/>
      <c r="J92" s="75"/>
      <c r="K92" s="133"/>
      <c r="L92" s="44"/>
      <c r="M92" s="44"/>
      <c r="N92" s="44"/>
      <c r="O92" s="44"/>
      <c r="P92" s="44"/>
      <c r="Q92" s="44"/>
      <c r="R92" s="44"/>
      <c r="S92" s="44"/>
      <c r="T92" s="44"/>
      <c r="U92" s="44"/>
    </row>
    <row r="93" spans="1:23" ht="16.8" customHeight="1" x14ac:dyDescent="0.25">
      <c r="A93" s="433" t="s">
        <v>414</v>
      </c>
      <c r="B93" s="434"/>
      <c r="C93" s="434"/>
      <c r="D93" s="434"/>
      <c r="E93" s="434"/>
      <c r="F93" s="435"/>
      <c r="G93" s="128"/>
      <c r="H93" s="161">
        <f>H70+H19+D30+H36+J59+H48+D13+H76+H84</f>
        <v>0</v>
      </c>
      <c r="I93" s="75"/>
      <c r="J93" s="75"/>
      <c r="K93" s="133"/>
      <c r="L93" s="44"/>
      <c r="M93" s="44"/>
      <c r="N93" s="44"/>
      <c r="O93" s="44"/>
      <c r="P93" s="44"/>
      <c r="Q93" s="44"/>
      <c r="R93" s="44"/>
      <c r="S93" s="44"/>
      <c r="T93" s="44"/>
      <c r="U93" s="45"/>
    </row>
    <row r="94" spans="1:23" x14ac:dyDescent="0.25">
      <c r="A94" s="24"/>
      <c r="B94" s="24"/>
      <c r="C94" s="24"/>
      <c r="D94" s="24"/>
      <c r="E94" s="24"/>
      <c r="F94" s="24"/>
      <c r="G94" s="24"/>
      <c r="H94" s="313"/>
      <c r="I94" s="24"/>
      <c r="J94" s="24"/>
      <c r="K94" s="312"/>
      <c r="L94" s="44"/>
      <c r="M94" s="44"/>
      <c r="N94" s="44"/>
      <c r="O94" s="44"/>
      <c r="P94" s="44"/>
      <c r="Q94" s="44"/>
      <c r="R94" s="44"/>
      <c r="S94" s="44"/>
      <c r="T94" s="44"/>
      <c r="U94" s="45"/>
    </row>
    <row r="95" spans="1:23" x14ac:dyDescent="0.25">
      <c r="K95" s="20"/>
      <c r="L95" s="44"/>
      <c r="M95" s="44"/>
      <c r="N95" s="44"/>
      <c r="O95" s="44"/>
      <c r="P95" s="44"/>
      <c r="Q95" s="44"/>
      <c r="R95" s="44"/>
      <c r="S95" s="44"/>
      <c r="T95" s="44"/>
    </row>
    <row r="96" spans="1:23" x14ac:dyDescent="0.25">
      <c r="K96" s="20"/>
      <c r="L96" s="44"/>
      <c r="M96" s="45"/>
      <c r="N96" s="45"/>
      <c r="O96" s="45"/>
      <c r="P96" s="45"/>
      <c r="Q96" s="45"/>
      <c r="R96" s="45"/>
      <c r="S96" s="45"/>
      <c r="T96" s="45"/>
    </row>
    <row r="97" spans="11:20" x14ac:dyDescent="0.25">
      <c r="K97" s="20"/>
      <c r="L97" s="45"/>
      <c r="M97" s="45"/>
      <c r="N97" s="45"/>
      <c r="O97" s="45"/>
      <c r="P97" s="45"/>
      <c r="Q97" s="45"/>
      <c r="R97" s="45"/>
      <c r="S97" s="45"/>
      <c r="T97" s="45"/>
    </row>
    <row r="98" spans="11:20" x14ac:dyDescent="0.25">
      <c r="K98" s="20"/>
      <c r="L98" s="45"/>
    </row>
    <row r="99" spans="11:20" x14ac:dyDescent="0.25">
      <c r="K99" s="20"/>
    </row>
    <row r="100" spans="11:20" x14ac:dyDescent="0.25">
      <c r="K100" s="20"/>
    </row>
    <row r="101" spans="11:20" x14ac:dyDescent="0.25">
      <c r="K101" s="20"/>
    </row>
    <row r="102" spans="11:20" x14ac:dyDescent="0.25">
      <c r="K102" s="20"/>
    </row>
    <row r="103" spans="11:20" x14ac:dyDescent="0.25">
      <c r="K103" s="20"/>
    </row>
    <row r="104" spans="11:20" x14ac:dyDescent="0.25">
      <c r="K104" s="20"/>
    </row>
    <row r="105" spans="11:20" x14ac:dyDescent="0.25">
      <c r="K105" s="20"/>
    </row>
    <row r="106" spans="11:20" x14ac:dyDescent="0.25">
      <c r="K106" s="20"/>
    </row>
    <row r="107" spans="11:20" x14ac:dyDescent="0.25">
      <c r="K107" s="20"/>
    </row>
  </sheetData>
  <mergeCells count="4">
    <mergeCell ref="A93:F93"/>
    <mergeCell ref="A91:F91"/>
    <mergeCell ref="B79:C83"/>
    <mergeCell ref="E79:F83"/>
  </mergeCells>
  <phoneticPr fontId="33" type="noConversion"/>
  <pageMargins left="0.74803149606299202" right="0.74803149606299202" top="0.98425196850393704" bottom="0.98425196850393704" header="0.511811023622047" footer="0.511811023622047"/>
  <pageSetup paperSize="9" scale="63" fitToHeight="6" orientation="landscape" r:id="rId1"/>
  <headerFooter alignWithMargins="0"/>
  <drawing r:id="rId2"/>
  <legacyDrawing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5" tint="0.39997558519241921"/>
    <pageSetUpPr fitToPage="1"/>
  </sheetPr>
  <dimension ref="A1:I47"/>
  <sheetViews>
    <sheetView showGridLines="0" zoomScaleNormal="100" zoomScalePageLayoutView="80" workbookViewId="0">
      <pane ySplit="3" topLeftCell="A33" activePane="bottomLeft" state="frozen"/>
      <selection pane="bottomLeft" activeCell="B14" sqref="B14"/>
    </sheetView>
  </sheetViews>
  <sheetFormatPr defaultColWidth="8.6640625" defaultRowHeight="13.2" x14ac:dyDescent="0.25"/>
  <cols>
    <col min="1" max="1" width="62.6640625" customWidth="1"/>
    <col min="2" max="2" width="15.6640625" style="16" customWidth="1"/>
    <col min="3" max="6" width="20.33203125" customWidth="1"/>
    <col min="7" max="7" width="12.44140625" customWidth="1"/>
    <col min="8" max="9" width="68.6640625" customWidth="1"/>
  </cols>
  <sheetData>
    <row r="1" spans="1:9" s="41" customFormat="1" ht="9" customHeight="1" x14ac:dyDescent="0.35">
      <c r="A1" s="40"/>
    </row>
    <row r="2" spans="1:9" s="13" customFormat="1" ht="27" customHeight="1" x14ac:dyDescent="0.25">
      <c r="A2" s="113" t="s">
        <v>283</v>
      </c>
      <c r="B2" s="110"/>
    </row>
    <row r="3" spans="1:9" s="87" customFormat="1" ht="8.4" customHeight="1" x14ac:dyDescent="0.25">
      <c r="A3" s="111"/>
      <c r="B3" s="112"/>
    </row>
    <row r="4" spans="1:9" s="7" customFormat="1" ht="13.5" customHeight="1" x14ac:dyDescent="0.25">
      <c r="B4" s="15"/>
    </row>
    <row r="5" spans="1:9" ht="16.2" customHeight="1" x14ac:dyDescent="0.25">
      <c r="A5" s="120" t="s">
        <v>461</v>
      </c>
      <c r="B5" s="121" t="s">
        <v>94</v>
      </c>
      <c r="C5" s="7"/>
      <c r="D5" s="7"/>
      <c r="E5" s="7"/>
      <c r="F5" s="7"/>
      <c r="G5" s="7"/>
      <c r="H5" s="7"/>
      <c r="I5" s="7"/>
    </row>
    <row r="6" spans="1:9" ht="16.2" customHeight="1" x14ac:dyDescent="0.25">
      <c r="A6" s="159" t="s">
        <v>128</v>
      </c>
      <c r="B6" s="114"/>
      <c r="C6" s="7"/>
      <c r="D6" s="7"/>
      <c r="E6" s="7"/>
      <c r="F6" s="7"/>
      <c r="G6" s="7"/>
      <c r="H6" s="7"/>
      <c r="I6" s="7"/>
    </row>
    <row r="7" spans="1:9" ht="16.2" customHeight="1" x14ac:dyDescent="0.25">
      <c r="A7" s="159" t="s">
        <v>95</v>
      </c>
      <c r="B7" s="114"/>
      <c r="C7" s="7"/>
    </row>
    <row r="8" spans="1:9" ht="16.2" customHeight="1" x14ac:dyDescent="0.25">
      <c r="A8" s="159" t="s">
        <v>97</v>
      </c>
      <c r="B8" s="114"/>
      <c r="C8" s="7"/>
    </row>
    <row r="9" spans="1:9" ht="16.2" customHeight="1" x14ac:dyDescent="0.25">
      <c r="A9" s="159" t="s">
        <v>333</v>
      </c>
      <c r="B9" s="114"/>
      <c r="C9" s="7"/>
    </row>
    <row r="10" spans="1:9" ht="16.2" customHeight="1" x14ac:dyDescent="0.25">
      <c r="A10" s="159" t="s">
        <v>129</v>
      </c>
      <c r="B10" s="114"/>
      <c r="C10" s="7"/>
    </row>
    <row r="11" spans="1:9" ht="16.2" customHeight="1" x14ac:dyDescent="0.25">
      <c r="A11" s="159" t="s">
        <v>158</v>
      </c>
      <c r="B11" s="114"/>
      <c r="C11" s="7"/>
    </row>
    <row r="12" spans="1:9" ht="16.2" customHeight="1" x14ac:dyDescent="0.25">
      <c r="A12" s="159"/>
      <c r="B12" s="114"/>
      <c r="C12" s="7"/>
    </row>
    <row r="13" spans="1:9" ht="16.2" customHeight="1" x14ac:dyDescent="0.25">
      <c r="A13" s="159"/>
      <c r="B13" s="114"/>
      <c r="C13" s="7"/>
    </row>
    <row r="14" spans="1:9" ht="16.2" customHeight="1" x14ac:dyDescent="0.25">
      <c r="A14" s="122" t="s">
        <v>462</v>
      </c>
      <c r="B14" s="161">
        <f>SUM(B6:B13)</f>
        <v>0</v>
      </c>
      <c r="C14" s="7"/>
    </row>
    <row r="15" spans="1:9" ht="16.2" customHeight="1" x14ac:dyDescent="0.25">
      <c r="A15" s="119"/>
      <c r="B15" s="75"/>
    </row>
    <row r="16" spans="1:9" s="14" customFormat="1" ht="16.2" customHeight="1" x14ac:dyDescent="0.25">
      <c r="A16" s="120" t="s">
        <v>463</v>
      </c>
      <c r="B16" s="121" t="s">
        <v>94</v>
      </c>
      <c r="C16" s="7"/>
    </row>
    <row r="17" spans="1:9" ht="16.2" customHeight="1" x14ac:dyDescent="0.25">
      <c r="A17" s="159" t="s">
        <v>130</v>
      </c>
      <c r="B17" s="114"/>
      <c r="C17" s="33"/>
    </row>
    <row r="18" spans="1:9" ht="16.2" customHeight="1" x14ac:dyDescent="0.25">
      <c r="A18" s="159" t="s">
        <v>96</v>
      </c>
      <c r="B18" s="114"/>
      <c r="C18" s="7"/>
    </row>
    <row r="19" spans="1:9" ht="16.2" customHeight="1" x14ac:dyDescent="0.25">
      <c r="A19" s="159" t="s">
        <v>126</v>
      </c>
      <c r="B19" s="114"/>
      <c r="C19" s="7"/>
    </row>
    <row r="20" spans="1:9" ht="16.2" customHeight="1" x14ac:dyDescent="0.25">
      <c r="A20" s="159" t="s">
        <v>131</v>
      </c>
      <c r="B20" s="114"/>
      <c r="C20" s="7"/>
    </row>
    <row r="21" spans="1:9" ht="16.2" customHeight="1" x14ac:dyDescent="0.25">
      <c r="A21" s="159"/>
      <c r="B21" s="114"/>
      <c r="C21" s="7"/>
      <c r="D21" s="7"/>
      <c r="E21" s="7"/>
      <c r="F21" s="7"/>
      <c r="G21" s="7"/>
      <c r="H21" s="7"/>
      <c r="I21" s="7"/>
    </row>
    <row r="22" spans="1:9" ht="16.2" customHeight="1" x14ac:dyDescent="0.25">
      <c r="A22" s="159"/>
      <c r="B22" s="114"/>
      <c r="C22" s="7"/>
      <c r="D22" s="7"/>
      <c r="E22" s="7"/>
      <c r="F22" s="7"/>
      <c r="G22" s="7"/>
      <c r="H22" s="7"/>
      <c r="I22" s="7"/>
    </row>
    <row r="23" spans="1:9" ht="16.2" customHeight="1" x14ac:dyDescent="0.25">
      <c r="A23" s="122" t="s">
        <v>464</v>
      </c>
      <c r="B23" s="161">
        <f>SUM(B17:B22)</f>
        <v>0</v>
      </c>
      <c r="C23" s="7"/>
      <c r="D23" s="7"/>
      <c r="E23" s="7"/>
      <c r="F23" s="7"/>
      <c r="G23" s="7"/>
      <c r="H23" s="7"/>
      <c r="I23" s="7"/>
    </row>
    <row r="24" spans="1:9" ht="16.2" customHeight="1" x14ac:dyDescent="0.25">
      <c r="A24" s="119"/>
      <c r="B24" s="116"/>
      <c r="C24" s="7"/>
      <c r="D24" s="32"/>
      <c r="E24" s="32"/>
      <c r="F24" s="32"/>
      <c r="G24" s="32"/>
      <c r="H24" s="32"/>
      <c r="I24" s="32"/>
    </row>
    <row r="25" spans="1:9" s="14" customFormat="1" ht="16.2" customHeight="1" x14ac:dyDescent="0.25">
      <c r="A25" s="120" t="s">
        <v>98</v>
      </c>
      <c r="B25" s="121" t="s">
        <v>94</v>
      </c>
      <c r="C25" s="7"/>
      <c r="D25" s="7"/>
      <c r="E25" s="7"/>
      <c r="F25" s="7"/>
      <c r="G25" s="7"/>
      <c r="H25" s="7"/>
      <c r="I25" s="7"/>
    </row>
    <row r="26" spans="1:9" ht="16.2" customHeight="1" x14ac:dyDescent="0.25">
      <c r="A26" s="160" t="s">
        <v>99</v>
      </c>
      <c r="B26" s="114"/>
      <c r="C26" s="7"/>
      <c r="D26" s="7"/>
      <c r="E26" s="7"/>
      <c r="F26" s="7"/>
      <c r="G26" s="7"/>
      <c r="H26" s="7"/>
      <c r="I26" s="7"/>
    </row>
    <row r="27" spans="1:9" ht="16.2" customHeight="1" x14ac:dyDescent="0.25">
      <c r="A27" s="160" t="s">
        <v>127</v>
      </c>
      <c r="B27" s="114"/>
      <c r="C27" s="7"/>
      <c r="D27" s="7"/>
      <c r="E27" s="7"/>
      <c r="F27" s="7"/>
      <c r="G27" s="7"/>
      <c r="H27" s="7"/>
      <c r="I27" s="7"/>
    </row>
    <row r="28" spans="1:9" ht="16.2" customHeight="1" x14ac:dyDescent="0.25">
      <c r="A28" s="160" t="s">
        <v>132</v>
      </c>
      <c r="B28" s="114"/>
      <c r="C28" s="7"/>
      <c r="D28" s="7"/>
      <c r="E28" s="7"/>
      <c r="F28" s="7"/>
      <c r="G28" s="7"/>
      <c r="H28" s="7"/>
      <c r="I28" s="7"/>
    </row>
    <row r="29" spans="1:9" ht="16.2" customHeight="1" x14ac:dyDescent="0.25">
      <c r="A29" s="160"/>
      <c r="B29" s="114"/>
      <c r="C29" s="7"/>
      <c r="D29" s="7"/>
      <c r="E29" s="7"/>
      <c r="F29" s="7"/>
      <c r="G29" s="7"/>
      <c r="H29" s="7"/>
      <c r="I29" s="7"/>
    </row>
    <row r="30" spans="1:9" ht="16.2" customHeight="1" x14ac:dyDescent="0.25">
      <c r="A30" s="160"/>
      <c r="B30" s="114"/>
      <c r="C30" s="7"/>
      <c r="D30" s="7"/>
      <c r="E30" s="7"/>
      <c r="F30" s="7"/>
      <c r="G30" s="7"/>
      <c r="H30" s="7"/>
      <c r="I30" s="7"/>
    </row>
    <row r="31" spans="1:9" ht="16.2" customHeight="1" x14ac:dyDescent="0.25">
      <c r="A31" s="160"/>
      <c r="B31" s="114"/>
      <c r="C31" s="7"/>
      <c r="D31" s="7"/>
      <c r="E31" s="7"/>
      <c r="F31" s="7"/>
      <c r="G31" s="7"/>
      <c r="H31" s="7"/>
      <c r="I31" s="7"/>
    </row>
    <row r="32" spans="1:9" ht="16.2" customHeight="1" x14ac:dyDescent="0.25">
      <c r="A32" s="122" t="s">
        <v>149</v>
      </c>
      <c r="B32" s="161">
        <f>SUM(B26:B31)</f>
        <v>0</v>
      </c>
      <c r="C32" s="7"/>
      <c r="D32" s="7"/>
      <c r="E32" s="7"/>
      <c r="F32" s="7"/>
      <c r="G32" s="7"/>
      <c r="H32" s="7"/>
      <c r="I32" s="7"/>
    </row>
    <row r="33" spans="1:2" ht="16.2" customHeight="1" x14ac:dyDescent="0.25">
      <c r="A33" s="119"/>
      <c r="B33" s="117"/>
    </row>
    <row r="34" spans="1:2" s="11" customFormat="1" ht="16.2" customHeight="1" x14ac:dyDescent="0.25">
      <c r="A34" s="122" t="s">
        <v>101</v>
      </c>
      <c r="B34" s="121" t="s">
        <v>94</v>
      </c>
    </row>
    <row r="35" spans="1:2" ht="16.2" customHeight="1" x14ac:dyDescent="0.25">
      <c r="A35" s="160" t="s">
        <v>102</v>
      </c>
      <c r="B35" s="114"/>
    </row>
    <row r="36" spans="1:2" ht="16.2" customHeight="1" x14ac:dyDescent="0.25">
      <c r="A36" s="160" t="s">
        <v>133</v>
      </c>
      <c r="B36" s="114"/>
    </row>
    <row r="37" spans="1:2" ht="16.2" customHeight="1" x14ac:dyDescent="0.25">
      <c r="A37" s="160" t="s">
        <v>247</v>
      </c>
      <c r="B37" s="114"/>
    </row>
    <row r="38" spans="1:2" ht="16.2" customHeight="1" x14ac:dyDescent="0.25">
      <c r="A38" s="160" t="s">
        <v>134</v>
      </c>
      <c r="B38" s="114"/>
    </row>
    <row r="39" spans="1:2" ht="16.2" customHeight="1" x14ac:dyDescent="0.25">
      <c r="A39" s="160" t="s">
        <v>334</v>
      </c>
      <c r="B39" s="114"/>
    </row>
    <row r="40" spans="1:2" ht="16.2" customHeight="1" x14ac:dyDescent="0.25">
      <c r="A40" s="160"/>
      <c r="B40" s="114"/>
    </row>
    <row r="41" spans="1:2" ht="16.2" customHeight="1" x14ac:dyDescent="0.25">
      <c r="A41" s="122" t="s">
        <v>103</v>
      </c>
      <c r="B41" s="161">
        <f>SUM(B35:B40)</f>
        <v>0</v>
      </c>
    </row>
    <row r="42" spans="1:2" ht="16.2" customHeight="1" x14ac:dyDescent="0.25">
      <c r="A42" s="119"/>
      <c r="B42" s="116"/>
    </row>
    <row r="43" spans="1:2" ht="16.2" customHeight="1" x14ac:dyDescent="0.25">
      <c r="A43" s="122" t="s">
        <v>100</v>
      </c>
      <c r="B43" s="161">
        <f>B32+B23+B14+C_Oneoff</f>
        <v>0</v>
      </c>
    </row>
    <row r="45" spans="1:2" ht="16.8" customHeight="1" x14ac:dyDescent="0.25">
      <c r="A45" s="122" t="s">
        <v>466</v>
      </c>
      <c r="B45" s="161"/>
    </row>
    <row r="47" spans="1:2" ht="17.399999999999999" customHeight="1" x14ac:dyDescent="0.25">
      <c r="A47" s="122" t="s">
        <v>465</v>
      </c>
      <c r="B47" s="161">
        <f>B43+B45</f>
        <v>0</v>
      </c>
    </row>
  </sheetData>
  <pageMargins left="0.74803149606299213" right="0.74803149606299213" top="0.98425196850393704" bottom="0.98425196850393704" header="0.51181102362204722" footer="0.51181102362204722"/>
  <pageSetup paperSize="9" scale="16" orientation="landscape"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Overview</vt:lpstr>
      <vt:lpstr>Topic &amp; Activities Lists</vt:lpstr>
      <vt:lpstr>Process List</vt:lpstr>
      <vt:lpstr>Planning</vt:lpstr>
      <vt:lpstr>Annual workplan</vt:lpstr>
      <vt:lpstr>Process</vt:lpstr>
      <vt:lpstr>Outcomes</vt:lpstr>
      <vt:lpstr>Financial Benefits</vt:lpstr>
      <vt:lpstr>Cost</vt:lpstr>
      <vt:lpstr>ROI</vt:lpstr>
      <vt:lpstr>Control</vt:lpstr>
      <vt:lpstr>Resources</vt:lpstr>
      <vt:lpstr>Alcohol</vt:lpstr>
      <vt:lpstr>AlcoholCampaign</vt:lpstr>
      <vt:lpstr>'Process List'!AlcoholSubstance</vt:lpstr>
      <vt:lpstr>AlcoholSubstance</vt:lpstr>
      <vt:lpstr>'Process List'!AlcoholUse</vt:lpstr>
      <vt:lpstr>AlcoholUse</vt:lpstr>
      <vt:lpstr>B_Ongoing</vt:lpstr>
      <vt:lpstr>Cost!C_Oneoff</vt:lpstr>
      <vt:lpstr>'Annual workplan'!c_Title</vt:lpstr>
      <vt:lpstr>c_Title</vt:lpstr>
      <vt:lpstr>Campaign</vt:lpstr>
      <vt:lpstr>Education</vt:lpstr>
      <vt:lpstr>'Process List'!Fitness</vt:lpstr>
      <vt:lpstr>Fitness</vt:lpstr>
      <vt:lpstr>HealthTopics</vt:lpstr>
      <vt:lpstr>'Process List'!Nutrition</vt:lpstr>
      <vt:lpstr>Nutrition</vt:lpstr>
      <vt:lpstr>ROI!Print_Area</vt:lpstr>
      <vt:lpstr>Total_Benefit</vt:lpstr>
      <vt:lpstr>v_Discount</vt:lpstr>
    </vt:vector>
  </TitlesOfParts>
  <Company>NHS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U400USER</dc:creator>
  <cp:lastModifiedBy>Michaela Boneva</cp:lastModifiedBy>
  <cp:lastPrinted>2013-05-01T17:01:41Z</cp:lastPrinted>
  <dcterms:created xsi:type="dcterms:W3CDTF">2009-03-24T13:18:45Z</dcterms:created>
  <dcterms:modified xsi:type="dcterms:W3CDTF">2024-05-29T17:40:35Z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